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328"/>
  <workbookPr autoCompressPictures="0" defaultThemeVersion="124226"/>
  <mc:AlternateContent xmlns:mc="http://schemas.openxmlformats.org/markup-compatibility/2006">
    <mc:Choice Requires="x15">
      <x15ac:absPath xmlns:x15ac="http://schemas.microsoft.com/office/spreadsheetml/2010/11/ac" url="https://rbmch-my.sharepoint.com/personal/maria_schiavo_endmalaria_org/Documents/Bureau/"/>
    </mc:Choice>
  </mc:AlternateContent>
  <xr:revisionPtr revIDLastSave="0" documentId="8_{12F20FEE-1455-4472-BF73-EF75B49B6049}" xr6:coauthVersionLast="41" xr6:coauthVersionMax="41" xr10:uidLastSave="{00000000-0000-0000-0000-000000000000}"/>
  <bookViews>
    <workbookView xWindow="-120" yWindow="-120" windowWidth="20730" windowHeight="11160" tabRatio="707" activeTab="3" xr2:uid="{00000000-000D-0000-FFFF-FFFF00000000}"/>
  </bookViews>
  <sheets>
    <sheet name="overview financing" sheetId="10" r:id="rId1"/>
    <sheet name="ACT" sheetId="33" r:id="rId2"/>
    <sheet name="RDTs" sheetId="35" r:id="rId3"/>
    <sheet name="LLINs " sheetId="15" r:id="rId4"/>
    <sheet name="IRS" sheetId="3" r:id="rId5"/>
    <sheet name="Severe Malaria-Artesunate" sheetId="13" r:id="rId6"/>
    <sheet name="SMC" sheetId="12" r:id="rId7"/>
    <sheet name="IPTp" sheetId="6" r:id="rId8"/>
    <sheet name="M&amp;E" sheetId="5" r:id="rId9"/>
    <sheet name="Programme management" sheetId="7" r:id="rId10"/>
    <sheet name="Advocacy, BCC" sheetId="8" r:id="rId11"/>
  </sheets>
  <externalReferences>
    <externalReference r:id="rId12"/>
    <externalReference r:id="rId13"/>
  </externalReferences>
  <definedNames>
    <definedName name="_ftn1" localSheetId="9">'Programme management'!#REF!</definedName>
    <definedName name="_ftn2" localSheetId="9">'Programme management'!#REF!</definedName>
    <definedName name="_ftn3" localSheetId="9">'Programme management'!#REF!</definedName>
    <definedName name="_ftnref1" localSheetId="9">'Programme management'!#REF!</definedName>
    <definedName name="_ftnref2" localSheetId="9">'Programme management'!#REF!</definedName>
    <definedName name="_Toc194423037" localSheetId="9">'Programme management'!$A$1</definedName>
    <definedName name="_Toc194423040" localSheetId="10">'Advocacy, BCC'!$A$1</definedName>
    <definedName name="accomodation" localSheetId="5">'[1]NAF 2010-2012 COSTING'!#REF!</definedName>
    <definedName name="accomodation">'[1]NAF 2010-2012 COSTING'!#REF!</definedName>
    <definedName name="Advert" localSheetId="5">'[1]NAF 2010-2012 COSTING'!#REF!</definedName>
    <definedName name="Advert">'[1]NAF 2010-2012 COSTING'!#REF!</definedName>
    <definedName name="computer" localSheetId="5">'[1]NAF 2010-2012 COSTING'!#REF!</definedName>
    <definedName name="computer">'[1]NAF 2010-2012 COSTING'!#REF!</definedName>
    <definedName name="Cost_Category">[2]Definitions!$F$3:$F$15</definedName>
    <definedName name="Disease_components">[2]Definitions!$A$2:$D$2</definedName>
    <definedName name="Implementing_Entity_Type">[2]Definitions!$H$3:$H$9</definedName>
    <definedName name="intl" localSheetId="5">'[1]NAF 2010-2012 COSTING'!#REF!</definedName>
    <definedName name="intl">'[1]NAF 2010-2012 COSTING'!#REF!</definedName>
    <definedName name="local" localSheetId="5">'[1]NAF 2010-2012 COSTING'!#REF!</definedName>
    <definedName name="local">'[1]NAF 2010-2012 COSTING'!#REF!</definedName>
    <definedName name="OLE_LINK243" localSheetId="3">'LLINs '!$D$23</definedName>
    <definedName name="OLE_LINK245" localSheetId="3">'LLINs '!$E$23</definedName>
    <definedName name="petrol" localSheetId="5">'[1]NAF 2010-2012 COSTING'!#REF!</definedName>
    <definedName name="petrol">'[1]NAF 2010-2012 COSTING'!#REF!</definedName>
    <definedName name="printing" localSheetId="5">'[1]NAF 2010-2012 COSTING'!#REF!</definedName>
    <definedName name="printing">'[1]NAF 2010-2012 COSTING'!#REF!</definedName>
    <definedName name="ream" localSheetId="5">'[1]NAF 2010-2012 COSTING'!#REF!</definedName>
    <definedName name="ream">'[1]NAF 2010-2012 COSTING'!#REF!</definedName>
    <definedName name="stationery" localSheetId="5">'[1]NAF 2010-2012 COSTING'!#REF!</definedName>
    <definedName name="stationery">'[1]NAF 2010-2012 COSTING'!#REF!</definedName>
    <definedName name="subsistence" localSheetId="5">'[1]NAF 2010-2012 COSTING'!#REF!</definedName>
    <definedName name="subsistence">'[1]NAF 2010-2012 COSTING'!#REF!</definedName>
    <definedName name="toner" localSheetId="5">'[1]NAF 2010-2012 COSTING'!#REF!</definedName>
    <definedName name="toner">'[1]NAF 2010-2012 COSTING'!#REF!</definedName>
    <definedName name="workshop" localSheetId="5">'[1]NAF 2010-2012 COSTING'!#REF!</definedName>
    <definedName name="workshop">'[1]NAF 2010-2012 COSTING'!#REF!</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73" i="15" l="1"/>
  <c r="G74" i="15" s="1"/>
  <c r="F73" i="15"/>
  <c r="F74" i="15" s="1"/>
  <c r="E73" i="15"/>
  <c r="E74" i="15" s="1"/>
  <c r="G49" i="15" l="1"/>
  <c r="G50" i="15" s="1"/>
  <c r="G55" i="15" s="1"/>
  <c r="F49" i="15"/>
  <c r="F50" i="15" s="1"/>
  <c r="E49" i="15"/>
  <c r="E50" i="15" s="1"/>
  <c r="E55" i="15" s="1"/>
  <c r="D49" i="15"/>
  <c r="D50" i="15" s="1"/>
  <c r="E69" i="15"/>
  <c r="F69" i="15"/>
  <c r="G69" i="15"/>
  <c r="E70" i="15"/>
  <c r="F70" i="15"/>
  <c r="G70" i="15"/>
  <c r="F55" i="15" l="1"/>
  <c r="F59" i="15" s="1"/>
  <c r="E54" i="15"/>
  <c r="E58" i="15" s="1"/>
  <c r="E59" i="15"/>
  <c r="G59" i="15"/>
  <c r="G54" i="15"/>
  <c r="G58" i="15" s="1"/>
  <c r="F54" i="15" l="1"/>
  <c r="G60" i="15"/>
  <c r="G56" i="15"/>
  <c r="E60" i="15"/>
  <c r="E56" i="15"/>
  <c r="F56" i="15" l="1"/>
  <c r="F58" i="15"/>
  <c r="F60" i="15" s="1"/>
  <c r="G30" i="15" l="1"/>
  <c r="G28" i="15" s="1"/>
  <c r="G36" i="15" s="1"/>
  <c r="F30" i="15"/>
  <c r="F28" i="15" s="1"/>
  <c r="E30" i="15"/>
  <c r="E28" i="15" s="1"/>
  <c r="F17" i="13" l="1"/>
  <c r="E17" i="13"/>
  <c r="E24" i="13" s="1"/>
  <c r="D17" i="13"/>
  <c r="C17" i="13"/>
  <c r="E25" i="13" l="1"/>
  <c r="E23" i="13"/>
  <c r="D4" i="35"/>
  <c r="E4" i="35" s="1"/>
  <c r="F4" i="35" s="1"/>
  <c r="D3" i="35"/>
  <c r="E3" i="35" s="1"/>
  <c r="F3" i="35" s="1"/>
  <c r="D3" i="6" l="1"/>
  <c r="E3" i="6" s="1"/>
  <c r="F3" i="6" s="1"/>
  <c r="D2" i="6"/>
  <c r="E2" i="6" s="1"/>
  <c r="F2" i="6" s="1"/>
  <c r="D4" i="13"/>
  <c r="E4" i="13" s="1"/>
  <c r="F4" i="13" s="1"/>
  <c r="D3" i="13"/>
  <c r="E3" i="13" s="1"/>
  <c r="F3" i="13" s="1"/>
  <c r="C5" i="3"/>
  <c r="C4" i="3"/>
  <c r="C103" i="15" l="1"/>
  <c r="G86" i="15"/>
  <c r="F86" i="15"/>
  <c r="E86" i="15"/>
  <c r="D86" i="15"/>
  <c r="D18" i="15"/>
  <c r="D20" i="15" s="1"/>
  <c r="D15" i="15"/>
  <c r="D17" i="15" s="1"/>
  <c r="D11" i="15"/>
  <c r="D12" i="15" s="1"/>
  <c r="D4" i="15"/>
  <c r="D3" i="15"/>
  <c r="E3" i="15" l="1"/>
  <c r="E4" i="3" s="1"/>
  <c r="D4" i="3"/>
  <c r="E4" i="15"/>
  <c r="D5" i="3"/>
  <c r="D13" i="15"/>
  <c r="D14" i="15" s="1"/>
  <c r="D22" i="15"/>
  <c r="E15" i="15"/>
  <c r="E17" i="15" s="1"/>
  <c r="E18" i="15"/>
  <c r="E20" i="15" s="1"/>
  <c r="F3" i="15" l="1"/>
  <c r="G18" i="15" s="1"/>
  <c r="G20" i="15" s="1"/>
  <c r="F18" i="15"/>
  <c r="F20" i="15" s="1"/>
  <c r="F15" i="15"/>
  <c r="F17" i="15" s="1"/>
  <c r="F4" i="15"/>
  <c r="F5" i="3" s="1"/>
  <c r="E5" i="3"/>
  <c r="D23" i="15"/>
  <c r="D27" i="15" s="1"/>
  <c r="E22" i="15"/>
  <c r="E9" i="10"/>
  <c r="E10" i="10" s="1"/>
  <c r="D9" i="10"/>
  <c r="D10" i="10" s="1"/>
  <c r="F22" i="15" l="1"/>
  <c r="F23" i="15" s="1"/>
  <c r="F27" i="15" s="1"/>
  <c r="F65" i="15" s="1"/>
  <c r="F4" i="3"/>
  <c r="G11" i="15"/>
  <c r="G12" i="15" s="1"/>
  <c r="G15" i="15"/>
  <c r="G17" i="15" s="1"/>
  <c r="G22" i="15" s="1"/>
  <c r="E24" i="15"/>
  <c r="E23" i="15"/>
  <c r="E27" i="15" s="1"/>
  <c r="E65" i="15" s="1"/>
  <c r="F28" i="13"/>
  <c r="F24" i="13"/>
  <c r="D23" i="13"/>
  <c r="C24" i="13"/>
  <c r="F8" i="13"/>
  <c r="D8" i="13"/>
  <c r="C8" i="13"/>
  <c r="E67" i="15" l="1"/>
  <c r="E71" i="15"/>
  <c r="F67" i="15"/>
  <c r="F71" i="15"/>
  <c r="F34" i="15"/>
  <c r="F35" i="15" s="1"/>
  <c r="E34" i="15"/>
  <c r="E35" i="15" s="1"/>
  <c r="F24" i="15"/>
  <c r="G13" i="15"/>
  <c r="G14" i="15" s="1"/>
  <c r="G23" i="15" s="1"/>
  <c r="G27" i="15" s="1"/>
  <c r="G65" i="15" s="1"/>
  <c r="D25" i="13"/>
  <c r="G24" i="15"/>
  <c r="D24" i="13"/>
  <c r="F25" i="13"/>
  <c r="F23" i="13"/>
  <c r="C25" i="13"/>
  <c r="C23" i="13"/>
  <c r="C28" i="13"/>
  <c r="D28" i="13"/>
  <c r="G67" i="15" l="1"/>
  <c r="G71" i="15"/>
  <c r="G34" i="15"/>
  <c r="G37" i="15" s="1"/>
  <c r="F37" i="15"/>
  <c r="F36" i="15"/>
  <c r="E37" i="15"/>
  <c r="E36" i="15"/>
  <c r="G25" i="15"/>
  <c r="G26" i="15" s="1"/>
  <c r="C9" i="10"/>
  <c r="C10" i="10" s="1"/>
  <c r="B9" i="10"/>
  <c r="B10" i="10" s="1"/>
  <c r="L14" i="7" l="1"/>
  <c r="K14" i="7"/>
  <c r="J14" i="7"/>
  <c r="D30" i="15" l="1"/>
  <c r="D28" i="15" s="1"/>
  <c r="D34" i="15" l="1"/>
  <c r="D37" i="15" s="1"/>
  <c r="D36" i="15"/>
</calcChain>
</file>

<file path=xl/sharedStrings.xml><?xml version="1.0" encoding="utf-8"?>
<sst xmlns="http://schemas.openxmlformats.org/spreadsheetml/2006/main" count="623" uniqueCount="447">
  <si>
    <t>Resumen global de financiación</t>
  </si>
  <si>
    <t>Necesidad total de$</t>
  </si>
  <si>
    <t>Recursos internos</t>
  </si>
  <si>
    <t xml:space="preserve">Recursos externos </t>
  </si>
  <si>
    <t>Asociado 1</t>
  </si>
  <si>
    <t>Asociado 2</t>
  </si>
  <si>
    <t>Asociado 3</t>
  </si>
  <si>
    <t>Total de recursos disponibles</t>
  </si>
  <si>
    <t>Déficit financiero</t>
  </si>
  <si>
    <t>Solicitud al FM</t>
  </si>
  <si>
    <t>Si usa EUROS, cambie la moneda</t>
  </si>
  <si>
    <t>ANÁLISIS DE DÉFICITS Y SUPUESTOS DE TRATAMIENTOS COMBINADOS A BASE A ARTEMISININA (ACT)</t>
  </si>
  <si>
    <t>ANÁLISIS DE DÉFICITS DE ACT</t>
  </si>
  <si>
    <t>Total de casos de paludismo esperados</t>
  </si>
  <si>
    <r>
      <rPr>
        <b/>
        <sz val="10"/>
        <color theme="1"/>
        <rFont val="Arial"/>
        <family val="2"/>
      </rPr>
      <t xml:space="preserve">Inserte el número de casos sospechosos de paludismo anuales sobre la base de </t>
    </r>
    <r>
      <rPr>
        <b/>
        <sz val="10"/>
        <color rgb="FF000000"/>
        <rFont val="Calibri"/>
        <family val="2"/>
      </rPr>
      <t>las estimaciones epidemiológicas nacionales (local), por ejemplo, menores de 5 años, 2 casos anuales, adultos 1 caso anualmente, tomando en cuenta la endemicidad y la población</t>
    </r>
  </si>
  <si>
    <t xml:space="preserve">Factor de disminución del consumo con control de vectores </t>
  </si>
  <si>
    <t>Cuando se disponga de los datos locales sobre reducción de casos con cobertura universal para el control de vectores, utilice estos datos. Cuando no se disponga de datos, suponga una reducción de casos de paludismo del 10 %, 20 % y 30 % durante el año siguiente a la consecución y mantenimiento de la cobertura universal</t>
  </si>
  <si>
    <t>% de reducción de casos de paludismo reducidos con control de vectores</t>
  </si>
  <si>
    <t>Nº de casos de paludismo reducidos con control de vectores</t>
  </si>
  <si>
    <t>Multiplicar el % de reducción de (2.1) por el total de casos de paludismo (1)</t>
  </si>
  <si>
    <t>Total de tratamientos después de restar el número de reducción con control de vectores (2,2 -3,2)</t>
  </si>
  <si>
    <t>Factor de disminución del consumo con aumento del diagnóstico</t>
  </si>
  <si>
    <t>Factor de reducción del consumo como resultado del aumento de diagnóstico parasitológico teniendo en cuenta el índice de portaobjetos positivos y la cobertura diagnóstica parasitológica. Esto deberá incluir una revisión del porcentaje de diagnóstico en cada sector.</t>
  </si>
  <si>
    <t>Porcentaje de diagnóstico</t>
  </si>
  <si>
    <t>Inserte la cobertura actual y proyectada de diagnóstico parasitológico por año.  Asegúrese de tomar en cuenta las tasas de diagnóstico en los distintos sectores.</t>
  </si>
  <si>
    <t>Porcentaje de pruebas negativas (1-índice de pruebas positivas)</t>
  </si>
  <si>
    <t>Inserte el porcentaje de pruebas negativos basado en el índice de pruebas positivas (mantenga estas constantes a lo largo del tiempo, ya que las reducciones en los casos mediante el control de vectores han sido un factor en la fila 3.0 supra)</t>
  </si>
  <si>
    <t>Corregir por incumplimiento</t>
  </si>
  <si>
    <t>inserte el porcentaje de incumplimiento del usuario con los resultados de pruebas parasitológicas, si procede (es decir, donde los proveedores de servicios todavía ofrecen un ACT incluso después de que el test resultara negativo)</t>
  </si>
  <si>
    <t>Nº de tratamientos reducidos con un aumento de diagnóstico</t>
  </si>
  <si>
    <t>Multiplique el total de casos por el porcentaje de diagnóstico parasitológico por el % de pruebas negativas (y cumplimiento del consumidor cuando corresponda) para calcular la reducción de tratamientos. Donde la cobertura de diagnóstico parasitológico ya sea alta, aplique solo el aumento en la cobertura de diagnóstico parasitológico</t>
  </si>
  <si>
    <t>Total de ACT necesarios después de restar el número reducido debido a un aumento de diagnóstico</t>
  </si>
  <si>
    <t>Total de ACT necesarios ( (2.3-3.4)</t>
  </si>
  <si>
    <t>Inserte el número total de ACT necesarios en todos los sectores</t>
  </si>
  <si>
    <t>4.1a</t>
  </si>
  <si>
    <t>Centro de salud del sector público</t>
  </si>
  <si>
    <t>Introduzca el total de ACT necesarios en los centro de salud del sector público (si los centros del sector público representan el 65 % de la gestión de casos, multiplique 4.1 X .65).</t>
  </si>
  <si>
    <t>Esto entrará en la fila superior de la hoja de análisis de déficits del FM para ACT del sector público</t>
  </si>
  <si>
    <t>4.1b</t>
  </si>
  <si>
    <t xml:space="preserve">Gestión de casos comunitarios </t>
  </si>
  <si>
    <t>Inserte el total de ACT necesarios a través de gestión integrada de casos en la comunidad (iCCM) (si iCCM representa el 5 % de la gestión de casos, multiplique 4.1 X .05).</t>
  </si>
  <si>
    <t>Esto entrará en la fila superior de la hoja de análisis de déficits del FM para ACT de iCCM</t>
  </si>
  <si>
    <t>4.1c</t>
  </si>
  <si>
    <t>Sector privado</t>
  </si>
  <si>
    <t>Inserte el total de ACT necesarios en el sector privado (si el sector privado representa el 30 % de la gestión de casos, multiplique 4.1 X .3).</t>
  </si>
  <si>
    <t>Cobertura objetivo</t>
  </si>
  <si>
    <t>Tome en cuenta las distintas coberturas objetivo de cada sector (si en los centros de salud pública el objetivo es el 100 % de los casos de paludismo, , 100 % en iCCM y 15 % en el sector privado)</t>
  </si>
  <si>
    <t xml:space="preserve">% de cobertura objetivo nacional de casos de paludismo </t>
  </si>
  <si>
    <t>Inserte el % de objetivos de cobertura por año para todos los sectores</t>
  </si>
  <si>
    <t>5.1a</t>
  </si>
  <si>
    <t xml:space="preserve">Inserte el % objetivo para la cobertura de centros de salud del sector público (debe ser cercana al 100 %). </t>
  </si>
  <si>
    <t>5.1b</t>
  </si>
  <si>
    <t>5.1c</t>
  </si>
  <si>
    <t>Total de ACT necesarios</t>
  </si>
  <si>
    <t xml:space="preserve">Número de tratamientos necesarios </t>
  </si>
  <si>
    <t>Multiplique el total de casos de paludismo (4.1) por el objetivo de cobertura (5.1)</t>
  </si>
  <si>
    <t>Multiplique el número de casos de paludismo del sector público (4.1a) por el objetivo de cobertura (5.1a)</t>
  </si>
  <si>
    <t>Gestión de casos comunitarios</t>
  </si>
  <si>
    <t>Multiplique el total de casos de paludismo de iCCM (4.1b) con el objetivo de cobertura (5.1b)</t>
  </si>
  <si>
    <t>Multiplique el total de casos de paludismo del sector privado (4.1c) por el objetivo de cobertura (5.1c)</t>
  </si>
  <si>
    <r>
      <rPr>
        <sz val="10"/>
        <color theme="1"/>
        <rFont val="Arial"/>
        <family val="2"/>
      </rPr>
      <t xml:space="preserve">Nº de tratamientos financiados </t>
    </r>
  </si>
  <si>
    <t xml:space="preserve">Es el número de la ACT ya financiados o disponibles durante el periodo proyectado. </t>
  </si>
  <si>
    <t>Centro de salud</t>
  </si>
  <si>
    <t xml:space="preserve">Total </t>
  </si>
  <si>
    <r>
      <rPr>
        <sz val="10"/>
        <color theme="1"/>
        <rFont val="Arial"/>
        <family val="2"/>
      </rPr>
      <t>Déficit de ACT necesarios</t>
    </r>
    <r>
      <rPr>
        <b/>
        <i/>
        <sz val="10"/>
        <color theme="1"/>
        <rFont val="Arial"/>
        <family val="2"/>
      </rPr>
      <t xml:space="preserve"> </t>
    </r>
  </si>
  <si>
    <t>Déficit total</t>
  </si>
  <si>
    <t xml:space="preserve"> Solicitud que financiar a través de la propuesta de financiación del FM</t>
  </si>
  <si>
    <t>Necesidad total en $*</t>
  </si>
  <si>
    <t>Recursos externos (nombre a los asociados)</t>
  </si>
  <si>
    <t>"Si usa EUROS, cambie la moneda</t>
  </si>
  <si>
    <t>ANÁLISIS DE DÉFICITS Y SUPUESTOS DE EQUIPOS DE DIAGNÓSTICO RÁPIDO (RDT)</t>
  </si>
  <si>
    <t>A</t>
  </si>
  <si>
    <t>B</t>
  </si>
  <si>
    <t>Paludismo endémico</t>
  </si>
  <si>
    <t xml:space="preserve">Inserte el crecimiento de la población </t>
  </si>
  <si>
    <t>Libre de paludismo</t>
  </si>
  <si>
    <t xml:space="preserve">POBLACIÓN </t>
  </si>
  <si>
    <t>OBSERVACIONES</t>
  </si>
  <si>
    <t>Total de la población en riesgo</t>
  </si>
  <si>
    <t>ANÁLISIS DE DÉFICITS DE RDT</t>
  </si>
  <si>
    <t xml:space="preserve">Número de casos con fiebre proyectados </t>
  </si>
  <si>
    <t>Reducción proyectada en los casos de fiebre con uso creciente de medidas de control de vectores</t>
  </si>
  <si>
    <t xml:space="preserve">número de casos con fiebre reducidos debido al control de vectores </t>
  </si>
  <si>
    <t>Total de casos con fiebre proyectados</t>
  </si>
  <si>
    <t xml:space="preserve">% de casos con fiebre sospechosos de paludismo  </t>
  </si>
  <si>
    <t>Total de casos sospechosos de paludismo</t>
  </si>
  <si>
    <t xml:space="preserve">Total de los diagnósticos necesarios </t>
  </si>
  <si>
    <t>Total de diagnósticos necesarios en centros de salud del sector público</t>
  </si>
  <si>
    <t>Total de diagnósticos necesarios a nivel comunitario</t>
  </si>
  <si>
    <t>Total de diagnósticos necesarios del sector privado</t>
  </si>
  <si>
    <t xml:space="preserve">% de cobertura de diagnóstico del sector público </t>
  </si>
  <si>
    <t xml:space="preserve">Esto entrará en la fila superior de la hoja de análisis de déficits del FM para ACT del sector público </t>
  </si>
  <si>
    <t>% de cobertura de diagnóstico de nivel comunitario</t>
  </si>
  <si>
    <t>% de cobertura de diagnóstico del sector privado</t>
  </si>
  <si>
    <t>Objetivo de país por microscopía vs RDT</t>
  </si>
  <si>
    <t xml:space="preserve">% de cobertura de diagnóstico por microscopía </t>
  </si>
  <si>
    <t xml:space="preserve">% de cobertura de diagnóstico por RDT </t>
  </si>
  <si>
    <t>6a</t>
  </si>
  <si>
    <t xml:space="preserve">Total de RDT necesario </t>
  </si>
  <si>
    <t>6b</t>
  </si>
  <si>
    <t xml:space="preserve">Total de portaobjetos de microscopio necesarios </t>
  </si>
  <si>
    <t>Total de RDT necesarios en centros de salud del sector público</t>
  </si>
  <si>
    <t>Total de pruebas de microscopía necesarias en centros de salud del sector público</t>
  </si>
  <si>
    <t>Total de RDT necesarios a nivel comunitario</t>
  </si>
  <si>
    <t>Total de pruebas de microscopía necesarias a nivel comunitario</t>
  </si>
  <si>
    <t>Total de RDT necesarios del sector privado</t>
  </si>
  <si>
    <t>Total de pruebas de microscopía necesarias del sector privado</t>
  </si>
  <si>
    <r>
      <rPr>
        <b/>
        <sz val="10"/>
        <color theme="1"/>
        <rFont val="Calibri"/>
        <family val="2"/>
      </rPr>
      <t>RDT disponibles</t>
    </r>
    <r>
      <rPr>
        <b/>
        <i/>
        <sz val="10"/>
        <color theme="1"/>
        <rFont val="Calibri"/>
        <family val="2"/>
      </rPr>
      <t xml:space="preserve"> (ya financiados por cualquier fuente)</t>
    </r>
  </si>
  <si>
    <t>Pruebas de microscopía disponibles (ya financiadas por cualquier fuente)</t>
  </si>
  <si>
    <t>Total de RDT financiados en centros de salud del sector público</t>
  </si>
  <si>
    <t>Total de pruebas de microscopía financiadas en centros de salud del sector público</t>
  </si>
  <si>
    <t>Total de RDT financiados a nivel comunitario</t>
  </si>
  <si>
    <t>Total de pruebas de microscopía financiadas a nivel comunitario</t>
  </si>
  <si>
    <t>Total de RDT financiados del sector privado</t>
  </si>
  <si>
    <t>Total de pruebas de microscopía financiadas del sector privado</t>
  </si>
  <si>
    <t>Déficit final de RDT necesarios</t>
  </si>
  <si>
    <t>Déficit final de pruebas de microscopía necesarias</t>
  </si>
  <si>
    <t xml:space="preserve">Déficit final de RDT en centros de salud del sector público </t>
  </si>
  <si>
    <t xml:space="preserve">Déficit final de pruebas de microscopía en centros de salud del sector público </t>
  </si>
  <si>
    <t>Déficit final de RDT a nivel comunitario</t>
  </si>
  <si>
    <t>Déficit final de pruebas de microscopía a nivel comunitario</t>
  </si>
  <si>
    <t xml:space="preserve">Déficit final de RDT en el sector privado </t>
  </si>
  <si>
    <t xml:space="preserve">Déficit final de pruebas de microscopía del sector privado </t>
  </si>
  <si>
    <t xml:space="preserve">Solicitud al FM </t>
  </si>
  <si>
    <t xml:space="preserve"> Inserte % de embarazadas</t>
  </si>
  <si>
    <t xml:space="preserve"> Inserte % de niños menores de 1</t>
  </si>
  <si>
    <t xml:space="preserve">CED: </t>
  </si>
  <si>
    <t xml:space="preserve">Prevención con mosquiteros impregnados con insecticida (LLIN) </t>
  </si>
  <si>
    <t>Objetivo:</t>
  </si>
  <si>
    <t>Al menos el 80 % de la población en riesgo de contraer paludismo usa LLIN</t>
  </si>
  <si>
    <t>LLIN</t>
  </si>
  <si>
    <t>Base de referencia</t>
  </si>
  <si>
    <t>Objetivos de país</t>
  </si>
  <si>
    <t>Supuestos</t>
  </si>
  <si>
    <t>2020 (base de referencia)</t>
  </si>
  <si>
    <r>
      <rPr>
        <sz val="11"/>
        <color theme="1"/>
        <rFont val="Arial"/>
        <family val="2"/>
      </rPr>
      <t xml:space="preserve">Objetivo nacional </t>
    </r>
    <r>
      <rPr>
        <i/>
        <sz val="11"/>
        <color rgb="FF000000"/>
        <rFont val="Arial"/>
        <family val="2"/>
      </rPr>
      <t>(del plan estratégico) % de cobertura</t>
    </r>
  </si>
  <si>
    <t>100% de cobertura</t>
  </si>
  <si>
    <t>Población total</t>
  </si>
  <si>
    <t>Necesidad programática de campañas: población del área objetivo (A)</t>
  </si>
  <si>
    <t>Campaña cada tres años. Los países que usen campañas anuales deben reflejar la proporción de la población cubierta cada año</t>
  </si>
  <si>
    <t>2.2.1</t>
  </si>
  <si>
    <t>Distribución en campaña masiva: 1 mosquitero para 2 personas en zonas endémicas (A)/1.8 - usando el cálculo recomendado por la OMS</t>
  </si>
  <si>
    <t xml:space="preserve">1 net para 1,8 personas para hogares con un número impar de personas </t>
  </si>
  <si>
    <t>2.2.2</t>
  </si>
  <si>
    <t>(opcional) Para países donde el censo sea mayor de 5 años, considere incluir un colchón de hasta el 10%</t>
  </si>
  <si>
    <t>Si el censo es &gt; 5 años, el país puede considerar la inclusión de un colchón de hasta el 10%, o usar datos de campañas anteriores para justificar una cantidad de colchón.  INSERTAR fecha del censo</t>
  </si>
  <si>
    <t>2.2.3</t>
  </si>
  <si>
    <t xml:space="preserve"> Necesidad total de la campaña (B)</t>
  </si>
  <si>
    <t>3.1a</t>
  </si>
  <si>
    <t>Mosquiteros de rutina: número de embarazadas en atención prenatal en todas las zonas palúdicas (A) (multiplique la población por % de embarazadas) (A*I4).</t>
  </si>
  <si>
    <t>Embarazadas</t>
  </si>
  <si>
    <t xml:space="preserve">inserte el número de embarazadas multiplicando la población por el % de embarazadas </t>
  </si>
  <si>
    <t>3.1b</t>
  </si>
  <si>
    <t xml:space="preserve">Inserte cobertura de atención prenatal. Cuando sea menos que universal, incluya la actual cobertura de atención prenatal y el % de aumento a lo largo del tiempo </t>
  </si>
  <si>
    <t>Cuando la atención prenatal sea menos que universal, incluya el % de embarazadas cubiertas y agregue el aumento</t>
  </si>
  <si>
    <t>3.1c</t>
  </si>
  <si>
    <t>Total de mosquiteros requerido para atención prenatal ©</t>
  </si>
  <si>
    <t>multiplique la cobertura de atención prenatal por el número de embarazadas que viven en zonas palúdicas</t>
  </si>
  <si>
    <t>3.2a</t>
  </si>
  <si>
    <t>Mosquiteros de rutina: menores de 1 en todas las zonas palúdicas en clínicas del PAI (multiplique la población por % de menores de 1)  (A*J4)</t>
  </si>
  <si>
    <t xml:space="preserve">inserte el número de lactantes multiplicando la población por el % de embarazadas </t>
  </si>
  <si>
    <t>3.2b</t>
  </si>
  <si>
    <t xml:space="preserve">Cuando la cobertura del PAI sea menos que universal, incluya la actual cobertura del PAI y el % de aumento a lo largo del tiempo </t>
  </si>
  <si>
    <t>Cuando la cobertura del PAI sea menos que universal, incluya el % de lactantes cubiertos y agregue el aumento</t>
  </si>
  <si>
    <t>3.2c</t>
  </si>
  <si>
    <t>Total de mosquiteros requerido para el PAI (D)</t>
  </si>
  <si>
    <t>multiplique la cobertura del PAI por el número de lactantes que viven en zonas palúdicas</t>
  </si>
  <si>
    <t>Inserte otros métodos de distribución rutinaria o continua, distribuciones en la comunidad o en la escuela; mercadeo social, desplazados, refugiados, etc. según sea pertinente (E)</t>
  </si>
  <si>
    <t>inserte el número de LLIN que se prevé distribuir a través de mecanismos continuos y especifique los canales</t>
  </si>
  <si>
    <t>Total de LLIN necesarios para la campaña de distribución no masiva (F)</t>
  </si>
  <si>
    <t xml:space="preserve">Total de LLIN necesarios (p. ej., las campañas de 2020 y 2023; rutinariamente todos los años) </t>
  </si>
  <si>
    <t>Total de mosquiteros de rutina en zonas endémicas (A) en 2018, 2019 y 2020 que restar de los necesarios de la campaña de 2020</t>
  </si>
  <si>
    <t>Incorpore el derroche de mosquiteros de distribuciones de rutina basadas en recomendaciones de CRSPC (8 % de pérdida en el año actual = año 1; 20 %, año 2; 50% año 3)</t>
  </si>
  <si>
    <t>Total de LLIN existentes (agregue E24 +F24 +G24)</t>
  </si>
  <si>
    <t>Total de LLIN de rutina existentes</t>
  </si>
  <si>
    <t>Cobertura estimada de LLIN rutina existentes en zonas objetivo de la campaña</t>
  </si>
  <si>
    <t>Conteo de mosquiteros existentes de manera rutinaria solo si la cobertura es mayor del 40%</t>
  </si>
  <si>
    <t xml:space="preserve">Necesidad total neta de mosquiteros existentes </t>
  </si>
  <si>
    <t xml:space="preserve">Si la cobertura estimada mediante la distribución rutinaria es &lt; 40%, fila 26 = fila 23.  Si la cobertura es &gt;40%, deberá tener en cuenta los mosquiteros existentes </t>
  </si>
  <si>
    <t xml:space="preserve"> LLIN con que se planifica contar en otros programas (H)</t>
  </si>
  <si>
    <t>Número existente de mosquiteros financiados o prometidos</t>
  </si>
  <si>
    <t>LLIN financiados con recursos internos</t>
  </si>
  <si>
    <t>H1</t>
  </si>
  <si>
    <t>LLIN financiados con recursos externos por donantes externos</t>
  </si>
  <si>
    <t>H2</t>
  </si>
  <si>
    <t>7.2.1</t>
  </si>
  <si>
    <t>LLIN financiados por donantes externos (agregar nombre)</t>
  </si>
  <si>
    <t>7.2.2</t>
  </si>
  <si>
    <t>7.2.3</t>
  </si>
  <si>
    <t>Déficit anual previsto para el logro de objetivos (número de mosquiteros necesarios menos número de mosquiteros financiados) (I)</t>
  </si>
  <si>
    <t xml:space="preserve">reste el número de mosquiteros financiados del número de mosquiteros necesarios </t>
  </si>
  <si>
    <t>Solicitud que financiar a través de la propuesta de financiación del FM (J)</t>
  </si>
  <si>
    <t xml:space="preserve">100 % del déficit solicitado en este ejemplo. </t>
  </si>
  <si>
    <t>LLIN para ser financiados de la cantidad de asignación y otros recursos (K)</t>
  </si>
  <si>
    <t>Déficit de pendientes (L) considere priorizar para Programas prioritarios que deben ser plenamente financiados</t>
  </si>
  <si>
    <t xml:space="preserve">Calculadora de asequibilidad de PBO </t>
  </si>
  <si>
    <t>Presupuesto total</t>
  </si>
  <si>
    <t>inserte USD disponibles para adquisiciones de LLIN (no para entrega o distribución)</t>
  </si>
  <si>
    <t>Total de objetivo de mosquiteros necesarios</t>
  </si>
  <si>
    <t>Inserte el número de LLIN necesarios</t>
  </si>
  <si>
    <t xml:space="preserve">Costo de un LLIN convencional </t>
  </si>
  <si>
    <t>Inserte costo de LLIN convencional (según las especificaciones del país)</t>
  </si>
  <si>
    <t>Costo de un PBO</t>
  </si>
  <si>
    <t>Insertar costo de LLIN con PBO (según las especificaciones del país)</t>
  </si>
  <si>
    <t>Productos</t>
  </si>
  <si>
    <t>Total gastado en 2021</t>
  </si>
  <si>
    <t>Total gastado en 2022</t>
  </si>
  <si>
    <t>Total gastado en 2023</t>
  </si>
  <si>
    <r>
      <rPr>
        <sz val="11"/>
        <color theme="1"/>
        <rFont val="Calibri"/>
        <family val="2"/>
        <scheme val="minor"/>
      </rPr>
      <t># de LLIN convencionales que comprar</t>
    </r>
  </si>
  <si>
    <t># POB asequibles</t>
  </si>
  <si>
    <t># Total de mosquiteros que comprar</t>
  </si>
  <si>
    <t>$ Gasto total en mosquiteros convencionales</t>
  </si>
  <si>
    <t>$ Gasto total en POB</t>
  </si>
  <si>
    <t>$ Gasto total en todos los mosquiteros</t>
  </si>
  <si>
    <t>Abordar la resistencia a los insecticidas</t>
  </si>
  <si>
    <t>Total de LLIN necesarios</t>
  </si>
  <si>
    <t xml:space="preserve">número </t>
  </si>
  <si>
    <t>Total de mosquiteros que deben tener PBO en datos de resistencia</t>
  </si>
  <si>
    <t>número</t>
  </si>
  <si>
    <t>%</t>
  </si>
  <si>
    <t>N. Total de PBO financiados por otras fuentes (gobierno u otros socios)</t>
  </si>
  <si>
    <t>#</t>
  </si>
  <si>
    <t>O. Déficit restante de mosquiteros con PBO</t>
  </si>
  <si>
    <r>
      <rPr>
        <sz val="11"/>
        <color theme="1"/>
        <rFont val="Arial"/>
        <family val="2"/>
      </rPr>
      <t>P. Cantidad total de mosquiteros con PBO financiados con la cantidad asignada (basado en la table RBM PBO) **</t>
    </r>
    <r>
      <rPr>
        <i/>
        <sz val="8"/>
        <color theme="1"/>
        <rFont val="Arial"/>
        <family val="2"/>
      </rPr>
      <t>Los PBO no pueden proponerse en la asignación si hay déficit de mosquiteros solo con piretroide (es decir, L debe ser cero)</t>
    </r>
  </si>
  <si>
    <t>Nota: si durante 3 años hay un déficit de LLIN al cubrir la población en riesgo - No se pueden adquirir PBO y por lo tanto no se puede escribir un número en estas celdas. En este ejemplo hay un déficit pendiente de LLIN y, por lo tanto, no se pueden usar fondos del FM para adquirir LLIN</t>
  </si>
  <si>
    <t>Q. Déficit restante de mosquiteros con PBO: O-P</t>
  </si>
  <si>
    <t xml:space="preserve">Mosquiteros financiados </t>
  </si>
  <si>
    <t>asociado</t>
  </si>
  <si>
    <t>FM</t>
  </si>
  <si>
    <t>DFID</t>
  </si>
  <si>
    <t>PMI</t>
  </si>
  <si>
    <t>Gobierno</t>
  </si>
  <si>
    <t>total</t>
  </si>
  <si>
    <t>Instrucciones</t>
  </si>
  <si>
    <t>Sustituya todas las cifras de la tabla con sus propios datos</t>
  </si>
  <si>
    <t>Supuestos económicos - ejemplo</t>
  </si>
  <si>
    <t>USD</t>
  </si>
  <si>
    <t>Costo de mosquitero</t>
  </si>
  <si>
    <t>embarque</t>
  </si>
  <si>
    <t>almacenamiento</t>
  </si>
  <si>
    <t>Distribución</t>
  </si>
  <si>
    <t xml:space="preserve">capacitación </t>
  </si>
  <si>
    <t>microplanificación</t>
  </si>
  <si>
    <t>movilización social</t>
  </si>
  <si>
    <t>MyE incluye supervisión</t>
  </si>
  <si>
    <t xml:space="preserve">Total por mosquitero </t>
  </si>
  <si>
    <t>ANÁLISIS DE DÉFICITS Y SUPUESTOS DE FUMIGACIÓN DE INTERIORES CON INSECTICIDAS DE EFECTO RESIDUAL (IRS)</t>
  </si>
  <si>
    <t>ANÁLISIS DE DÉFICITS DE IRS</t>
  </si>
  <si>
    <t xml:space="preserve">Total de la población en riesgo de paludismo </t>
  </si>
  <si>
    <t>Población objetivo de IRS</t>
  </si>
  <si>
    <t>Supuesto A: calcule la población que vive en zonas objetivo</t>
  </si>
  <si>
    <t>Número de estructuras en zonas objetivo de IRS</t>
  </si>
  <si>
    <t>Supuesto B: calcule el número de estructuras formales e informales que se fumiga en las zonas objetivo</t>
  </si>
  <si>
    <t>Número de ciclos de fumigación por año</t>
  </si>
  <si>
    <t>Supuesto C: depende de la duración de la temporada de paludismo y el tipo de insecticida seleccionado</t>
  </si>
  <si>
    <t>total de estructuras que fumigar anualmente</t>
  </si>
  <si>
    <t>Número de estructuras multiplicado por el número de ciclos de fumigación (fila 2.2 X fila 2.3)</t>
  </si>
  <si>
    <t>Número de estructuras para el que ya se ha conseguido financiación</t>
  </si>
  <si>
    <t>Déficit que cubrir</t>
  </si>
  <si>
    <t>Cálculo de necesidades humanas y económicas para operaciones de fumigación</t>
  </si>
  <si>
    <t xml:space="preserve">Nota: la información de cálculo de elementos de costo de IRS se encuentra en http://www.rollbackmalaria.org/toolbox/tool_IRStoolkit.html </t>
  </si>
  <si>
    <t>Cuantificación de insecticida</t>
  </si>
  <si>
    <t>El costo se calcula multiplicando el promedio de superficie fumigable por estructura (incluidos los costos de transporte, almacenamiento y eliminación. Donde haya rotación de insecticidas, asegúrese de calcular de forma distinta cada uno de los productos químicos ya que el precio por unidad variará dependiendo del insecticida que se use por ciclo) por el número de estructuras</t>
  </si>
  <si>
    <t>Equipos (bombas, equipos de protección, etc.).</t>
  </si>
  <si>
    <t>Incluye bombas, repuestos, equipos de protección personal, equipo de campamento, etc.</t>
  </si>
  <si>
    <t>Operaciones de fumigación y costos administrativos</t>
  </si>
  <si>
    <t>Incluye costos de personal, transporte, almacenamiento, gestión de residuos y alquiler de centro de montaje/lavado</t>
  </si>
  <si>
    <t>Capacitación y supervisión</t>
  </si>
  <si>
    <t>Incluye gastos de personal, materiales, alimentos, alquiler de espacios para capacitación y costos de supervisión de seguimiento</t>
  </si>
  <si>
    <t>Movilización de la comunidad</t>
  </si>
  <si>
    <t>Incluye gastos de personal y materiales para movilizadores comunitarios</t>
  </si>
  <si>
    <t>Monitoreo y presentación de informes</t>
  </si>
  <si>
    <t>Incluye vigilancia entomológica y monitoreo de la susceptibilidad, cartografía y la gestión e información de datos de fumigación</t>
  </si>
  <si>
    <t>Costo total por año (inserte moneda)</t>
  </si>
  <si>
    <t>Costo total por estructura/población protegida</t>
  </si>
  <si>
    <t>Inserte insecticida/insecticidas que se usarán</t>
  </si>
  <si>
    <t>ANÁLISIS DE DÉFICITS Y SUPUESTOS DE PALUDISMO GRAVE</t>
  </si>
  <si>
    <t>ANÁLISIS DE DÉFICT DE INYECCIÓN DE ARTESUNATO</t>
  </si>
  <si>
    <t xml:space="preserve">Total de casos de paludismo  </t>
  </si>
  <si>
    <t xml:space="preserve">SUPUESTO A: cuando los datos provengan de HMIS o se hayan usado datos de consumo de ACT para determinar los casos de paludismo, esto debe corregirse para reflejar a toda la población.  </t>
  </si>
  <si>
    <r>
      <rPr>
        <b/>
        <sz val="10"/>
        <color theme="1"/>
        <rFont val="Calibri"/>
        <family val="2"/>
      </rPr>
      <t>Factor de disminución del consumo con control de vectores</t>
    </r>
  </si>
  <si>
    <t xml:space="preserve">Cuando se disponga de los datos locales sobre reducción de casos con cobertura universal para el control de vectores, utilice estos datos. Si no está disponible esta información, para alcanzar la cobertura universal suponga un 10 %, 20 % y 30 % de reducción de casos de paludismo durante el año siguiente a la cobertura universal. </t>
  </si>
  <si>
    <t xml:space="preserve">Total de casos graves de paludismo después de restar el número reducido de control de vectores </t>
  </si>
  <si>
    <t>2.3.1.</t>
  </si>
  <si>
    <r>
      <rPr>
        <b/>
        <sz val="10"/>
        <color theme="1"/>
        <rFont val="Calibri"/>
        <family val="2"/>
      </rPr>
      <t xml:space="preserve">% de cobertura objetivo nacional de casos de paludismo grave </t>
    </r>
    <r>
      <rPr>
        <b/>
        <i/>
        <sz val="10"/>
        <color indexed="12"/>
        <rFont val="Calibri"/>
        <family val="2"/>
      </rPr>
      <t>(Supuesto B)</t>
    </r>
  </si>
  <si>
    <r>
      <rPr>
        <b/>
        <sz val="10"/>
        <color theme="1"/>
        <rFont val="Calibri"/>
        <family val="2"/>
      </rPr>
      <t>SUPUESTO B:</t>
    </r>
    <r>
      <rPr>
        <b/>
        <sz val="10"/>
        <color theme="1"/>
        <rFont val="Calibri"/>
        <family val="2"/>
      </rPr>
      <t xml:space="preserve"> </t>
    </r>
    <r>
      <rPr>
        <b/>
        <sz val="10"/>
        <color theme="1"/>
        <rFont val="Calibri"/>
        <family val="2"/>
      </rPr>
      <t>esta es la proporción de casos de paludismo sin complicaciones que se estima que llegará a enfermedad grave.</t>
    </r>
    <r>
      <rPr>
        <b/>
        <sz val="10"/>
        <color theme="1"/>
        <rFont val="Calibri"/>
        <family val="2"/>
      </rPr>
      <t xml:space="preserve"> </t>
    </r>
    <r>
      <rPr>
        <b/>
        <sz val="10"/>
        <color theme="1"/>
        <rFont val="Calibri"/>
        <family val="2"/>
      </rPr>
      <t xml:space="preserve">Uso de datos locales, si dispone de estos; de lo contrario se estima en </t>
    </r>
    <r>
      <rPr>
        <b/>
        <sz val="10"/>
        <color theme="3"/>
        <rFont val="Calibri"/>
        <family val="2"/>
      </rPr>
      <t>menos del</t>
    </r>
    <r>
      <rPr>
        <b/>
        <sz val="10"/>
        <color rgb="FF000000"/>
        <rFont val="Calibri"/>
        <family val="2"/>
      </rPr>
      <t xml:space="preserve"> 5 %</t>
    </r>
  </si>
  <si>
    <t>Total de casos de paludismo grave seleccionados</t>
  </si>
  <si>
    <t>Multiplique el total de casos de paludismo (2.1) por el objetivo de cobertura (2.3.1.1)</t>
  </si>
  <si>
    <t>2.3.2</t>
  </si>
  <si>
    <r>
      <rPr>
        <b/>
        <sz val="10"/>
        <color indexed="12"/>
        <rFont val="Calibri"/>
        <family val="2"/>
      </rPr>
      <t xml:space="preserve">Cobertura objetivo por sector </t>
    </r>
    <r>
      <rPr>
        <b/>
        <i/>
        <sz val="10"/>
        <color indexed="12"/>
        <rFont val="Calibri"/>
        <family val="2"/>
      </rPr>
      <t>(Supuestos C-F)</t>
    </r>
  </si>
  <si>
    <t xml:space="preserve">SUPUESTO C: porcentaje provisto en cada sector. Esto se aplica al sector público, a la gestión de casos en la comunidad y al sector privado. </t>
  </si>
  <si>
    <t>2.3.2.1</t>
  </si>
  <si>
    <t>SUPUESTO D: proporción de casos graves de paludismo tratados por el servicio de salud pública</t>
  </si>
  <si>
    <t>2.3.2.2</t>
  </si>
  <si>
    <t xml:space="preserve">SUPUESTO E: proporción de casos graves de paludismo tratados (tratamiento previo a la remisión, p. ej., artesunato rectal) en la comunidad y /o al nivel de atención primaria </t>
  </si>
  <si>
    <t>2.3.2.3</t>
  </si>
  <si>
    <t xml:space="preserve">SUPUESTO F: proporción de casos graves de paludismo tratados en el sector privado </t>
  </si>
  <si>
    <r>
      <rPr>
        <b/>
        <sz val="10"/>
        <color indexed="8"/>
        <rFont val="Calibri"/>
        <family val="2"/>
      </rPr>
      <t>Número de tratamientos necesarios</t>
    </r>
    <r>
      <rPr>
        <b/>
        <sz val="10"/>
        <color theme="1"/>
        <rFont val="Calibri"/>
        <family val="2"/>
      </rPr>
      <t xml:space="preserve"> </t>
    </r>
    <r>
      <rPr>
        <b/>
        <i/>
        <sz val="10"/>
        <color indexed="12"/>
        <rFont val="Calibri"/>
        <family val="2"/>
      </rPr>
      <t>(Supuesto G)</t>
    </r>
  </si>
  <si>
    <t>SUPUESTO G: calcule multiplicando el total de casos graves de paludismo seleccionados por el % de cobertura previsto para cada sector. Aplicar esto a las distintas secciones a continuación</t>
  </si>
  <si>
    <t>2.4.1</t>
  </si>
  <si>
    <t>2.4.2</t>
  </si>
  <si>
    <t>2.4.3</t>
  </si>
  <si>
    <t>Número de ampollas de artesunato necesarias</t>
  </si>
  <si>
    <t>SUPUESTO I: se necesita un promedio de 3 ampollas de artesunato (ampollas de 60mg) por paciente</t>
  </si>
  <si>
    <r>
      <rPr>
        <b/>
        <sz val="10"/>
        <color theme="1"/>
        <rFont val="Calibri"/>
        <family val="2"/>
      </rPr>
      <t xml:space="preserve">Nº de tratamientos financiados </t>
    </r>
    <r>
      <rPr>
        <b/>
        <i/>
        <sz val="10"/>
        <color indexed="12"/>
        <rFont val="Calibri"/>
        <family val="2"/>
      </rPr>
      <t>(Supuesto L</t>
    </r>
    <r>
      <rPr>
        <b/>
        <sz val="10"/>
        <color rgb="FF000000"/>
        <rFont val="Calibri"/>
        <family val="2"/>
      </rPr>
      <t>)</t>
    </r>
  </si>
  <si>
    <t xml:space="preserve">SUPUESTO J: es el número de la inyecciones de artesunato ya financiadas o disponibles durante el periodo proyectado. </t>
  </si>
  <si>
    <r>
      <rPr>
        <b/>
        <sz val="10"/>
        <color theme="1"/>
        <rFont val="Calibri"/>
        <family val="2"/>
      </rPr>
      <t>Déficit en el artesunato necesario</t>
    </r>
    <r>
      <rPr>
        <b/>
        <i/>
        <sz val="10"/>
        <color indexed="12"/>
        <rFont val="Calibri"/>
        <family val="2"/>
      </rPr>
      <t xml:space="preserve"> (2.5 - 2.6)</t>
    </r>
  </si>
  <si>
    <t>ANÁLISIS DE DÉFICITS Y SUPUESTOS DE QUIMIOPREVENCIÓN DE LA PALUDISMO ESTACIONAL (SMC)</t>
  </si>
  <si>
    <t>Necesidad aproximada de SMC.</t>
  </si>
  <si>
    <t>Población de la zona objetivo de SMC.</t>
  </si>
  <si>
    <t>Transmisión altamente estacional; más del 60 % de la transmisión se produce en un período de 4 meses</t>
  </si>
  <si>
    <t xml:space="preserve">Número de niños menores de cinco años en zona objetivo </t>
  </si>
  <si>
    <t>Use números reales si dispone de estos, o use estimaciones de la población</t>
  </si>
  <si>
    <t>Número de SP+AQ requeridas por ciclo</t>
  </si>
  <si>
    <t>Número de tabletas de SP+AQ necesarias cada mes es igual al número de niños de 0-59 meses en una determinada población objetivo</t>
  </si>
  <si>
    <t>Número de ciclos de SMC por año</t>
  </si>
  <si>
    <t>3 o 4, en función de la política nacional de 3 o 4 ciclos por año</t>
  </si>
  <si>
    <t xml:space="preserve">Total de SP+AQ requeridas en un año </t>
  </si>
  <si>
    <r>
      <rPr>
        <sz val="11"/>
        <color theme="1"/>
        <rFont val="Calibri"/>
        <family val="2"/>
        <scheme val="minor"/>
      </rPr>
      <t xml:space="preserve">multiplicar la fila </t>
    </r>
    <r>
      <rPr>
        <b/>
        <sz val="10"/>
        <color rgb="FF000000"/>
        <rFont val="Arial"/>
        <family val="2"/>
      </rPr>
      <t>4</t>
    </r>
    <r>
      <rPr>
        <sz val="10"/>
        <color rgb="FF000000"/>
        <rFont val="Arial"/>
        <family val="2"/>
      </rPr>
      <t xml:space="preserve"> por fila 5</t>
    </r>
    <r>
      <rPr>
        <sz val="10"/>
        <color rgb="FF000000"/>
        <rFont val="Arial"/>
        <family val="2"/>
      </rPr>
      <t xml:space="preserve"> </t>
    </r>
  </si>
  <si>
    <t>Número de dosis actualmente financiadas</t>
  </si>
  <si>
    <t xml:space="preserve">Déficit anual previsto </t>
  </si>
  <si>
    <t>Solicitud que financiar a través de la propuesta de financiación del FM</t>
  </si>
  <si>
    <t>Costo de SP+AQ</t>
  </si>
  <si>
    <t>Total por niño por año</t>
  </si>
  <si>
    <t>Use datos de la experiencia de campo o, si no dispone de estos, consulte las experiencias de costos de campañas de LLIN</t>
  </si>
  <si>
    <t>ANÁLISIS DE DÉFICITS Y SUPUESTOS DE TRATAMIENTO PREVENTIVO INTERMITENTE (IPTp) EN EL EMBARAZO</t>
  </si>
  <si>
    <t>Necesidad aproximada de IPTp</t>
  </si>
  <si>
    <t>Número esperado de embarazadas</t>
  </si>
  <si>
    <t xml:space="preserve">Objetivo de cobertura por año basado en PEN </t>
  </si>
  <si>
    <t>Lo ideal es que el objetivo represente el 100 % de todas las embarazadas que viven en zonas de transmisión estable pero en que la cobertura de atenciεn prenatal sea baja, agregue aumento de cobertura a lo largo del tiempo</t>
  </si>
  <si>
    <t>Número de embarazadas que seleccionar anualmente</t>
  </si>
  <si>
    <t>Multiplique el total de embarazadas que viven en las zonas objetivo por el porcentaje de cobertura objetivo</t>
  </si>
  <si>
    <t>Número de dosis de IPTp por mujer</t>
  </si>
  <si>
    <t>al menos 3 dosis</t>
  </si>
  <si>
    <t>Total de dosis de IPTp</t>
  </si>
  <si>
    <t>Multiplique el número de embarazadas en la zona objetivo por el número de dosis</t>
  </si>
  <si>
    <t>Nº de latas de SP necesarias (1 lata =1000 tabletas)</t>
  </si>
  <si>
    <t>Comentario: 3 tabletas por tratamiento; por lo tanto multiplique por tres el déficit que cubrir, y divida entre 1000 cuando se adquieran latas de 1.000 comprimidos</t>
  </si>
  <si>
    <t>ANÁLISIS DE DÉFICITS Y SUPUESTOS DE MONITOREO Y EVALUACIÓN</t>
  </si>
  <si>
    <t>Necesidades de monitoreo y evaluación</t>
  </si>
  <si>
    <t>2020 (n)</t>
  </si>
  <si>
    <t>2020 (costo)</t>
  </si>
  <si>
    <t>2021 (n)</t>
  </si>
  <si>
    <t>2021 (costo)</t>
  </si>
  <si>
    <t>2022 (n)</t>
  </si>
  <si>
    <t>2022 (costo)</t>
  </si>
  <si>
    <t>2023 (n)</t>
  </si>
  <si>
    <t>2023 (costo)</t>
  </si>
  <si>
    <t>Costo unitario por actividad</t>
  </si>
  <si>
    <t xml:space="preserve">Comentario: Proporcionar el número (n) de cada una de las actividades planificadas por año basado en PEN. El costo unitario de cada actividad ayudará a calcular el costo total </t>
  </si>
  <si>
    <t>Vigilancia rutinaria</t>
  </si>
  <si>
    <t>Monitoreo de logística rutinaria</t>
  </si>
  <si>
    <t>Reuniones para toma de decisiones</t>
  </si>
  <si>
    <t>Monitoreo de eficacia de los medicamentos</t>
  </si>
  <si>
    <t>Monitoreo de resistencia a los insecticidas</t>
  </si>
  <si>
    <t>Encuesta de indicadores de la malaria</t>
  </si>
  <si>
    <t>Monitoreo de durabilidad de LLIN</t>
  </si>
  <si>
    <t>Farmacovigilancia</t>
  </si>
  <si>
    <t>Encuestas de seguimiento de LLIN</t>
  </si>
  <si>
    <t>Aseguramiento de calidad de IRS</t>
  </si>
  <si>
    <t>Fortalecimiento de la capacidad para hacer cumplir los reglamentos</t>
  </si>
  <si>
    <t>Equipo (ordenadores, GPS, PDA, etc.)</t>
  </si>
  <si>
    <t>Investigación operativa</t>
  </si>
  <si>
    <t>Sistemas de predicción de epidemias / recopilación de datos</t>
  </si>
  <si>
    <t>Otros</t>
  </si>
  <si>
    <t>Costos totales estimados</t>
  </si>
  <si>
    <t>Recursos disponibles</t>
  </si>
  <si>
    <t>DÉFICIT DE FINANCIACIÓN</t>
  </si>
  <si>
    <r>
      <rPr>
        <sz val="9"/>
        <color theme="1"/>
        <rFont val="Arial"/>
        <family val="2"/>
      </rPr>
      <t>* La n</t>
    </r>
    <r>
      <rPr>
        <i/>
        <sz val="9"/>
        <color theme="1"/>
        <rFont val="Arial"/>
        <family val="2"/>
      </rPr>
      <t>otas debajo del cuadro completo deben incluirse para indicar la fuente de las estimaciones de costos (p. ej., presupuestos nacionales, estimaciones genéricas dadas a continuación, etc.)</t>
    </r>
  </si>
  <si>
    <t>ANÁLISIS DE DÉFICITS Y SUPUESTOS DE GESTIÓN DE PROGRAMA Y FORTALECIMIENTO INSTITUCIONAL</t>
  </si>
  <si>
    <r>
      <rPr>
        <sz val="10"/>
        <color theme="1"/>
        <rFont val="Arial"/>
        <family val="2"/>
      </rPr>
      <t> </t>
    </r>
    <r>
      <rPr>
        <b/>
        <sz val="10"/>
        <color theme="1"/>
        <rFont val="Arial"/>
        <family val="2"/>
      </rPr>
      <t>Área</t>
    </r>
  </si>
  <si>
    <t>Niveles de personal</t>
  </si>
  <si>
    <t>Necesidad</t>
  </si>
  <si>
    <t>Disponibles</t>
  </si>
  <si>
    <t>Déficit</t>
  </si>
  <si>
    <t>Gestión y apoyo técnico</t>
  </si>
  <si>
    <t>Administrador del programa</t>
  </si>
  <si>
    <t xml:space="preserve">Gestión global / Coordinación / Comentarios </t>
  </si>
  <si>
    <t>Administrador Adjunto del programa</t>
  </si>
  <si>
    <t>Apoyo a la planificación descentralizada (específico del paludismo)</t>
  </si>
  <si>
    <t xml:space="preserve">Gestión de casos </t>
  </si>
  <si>
    <t xml:space="preserve">Elaboración de políticas y difusión </t>
  </si>
  <si>
    <t>Control de vectores</t>
  </si>
  <si>
    <t>Apoyo de operaciones del Programa Nacional contra el Paludismo (NMCP)</t>
  </si>
  <si>
    <t>Incidencia, comunicación y movilización social</t>
  </si>
  <si>
    <t>Vehículos / Motocicletas + Mantenimiento</t>
  </si>
  <si>
    <t>Preparación y respuesta ante epidemias</t>
  </si>
  <si>
    <t>Computadoras / Equipos de oficina</t>
  </si>
  <si>
    <t>Vigilancia Monitoreo y evaluación e investigación operacional</t>
  </si>
  <si>
    <t>Viajes de campo / Supervisión </t>
  </si>
  <si>
    <t>Movilización de recursos y asociaciones</t>
  </si>
  <si>
    <t>Costos generales; de oficina</t>
  </si>
  <si>
    <t>Planificación</t>
  </si>
  <si>
    <t>Apoyo de operaciones provinciales del NMCP</t>
  </si>
  <si>
    <t>Coordinador de capacitación</t>
  </si>
  <si>
    <t xml:space="preserve">Personal </t>
  </si>
  <si>
    <t>Logista</t>
  </si>
  <si>
    <t>Total</t>
  </si>
  <si>
    <t>Fortalecimiento institucional</t>
  </si>
  <si>
    <t xml:space="preserve">Laboratorio nacional/provincial </t>
  </si>
  <si>
    <t>Minilaboratorios (PV)</t>
  </si>
  <si>
    <t>Capacidad de laboratorio de centros de salud (microscopios)</t>
  </si>
  <si>
    <t>Suministro / Instituciones de gestión de medicamentos (incluye tiendas, TA, instalación, ejecución)</t>
  </si>
  <si>
    <t>Capacitación general / Todo el sector</t>
  </si>
  <si>
    <t>Actualización de los planes de estudio de capacitación, preservicio</t>
  </si>
  <si>
    <t xml:space="preserve">Elaborar y difundir ayudas de trabajo </t>
  </si>
  <si>
    <t>Recursos Humanos</t>
  </si>
  <si>
    <t>Supervisión de apoyo de equipo de gestión provincial / distrital</t>
  </si>
  <si>
    <t>Supervisión de apoyo / control y aseguramiento de calidad / OTJ de laboratorio provincial, distrital</t>
  </si>
  <si>
    <t>Asistencia técnica no especificada</t>
  </si>
  <si>
    <t xml:space="preserve">Costos totales estimados </t>
  </si>
  <si>
    <t xml:space="preserve">Recursos disponibles </t>
  </si>
  <si>
    <t xml:space="preserve">DÉFICIT DE FINANCIACIÓN </t>
  </si>
  <si>
    <t>COMENTARIO: La lista de la tabla que aparece arriba no es exhaustiva. Cada país debe adaptar esta lista a sus necesidades y requisitos específicos.</t>
  </si>
  <si>
    <t xml:space="preserve">ANÁLISIS DE DÉFICITS Y SUPUESTOS DE INCIDENCIA. COMUNICACIÓN PARA CAMBIO DE COMPORTAMIENTO (BCC) E INFORMACIÓN/EDUCACIÓN/COMUNICACIÓN (IEC) </t>
  </si>
  <si>
    <r>
      <rPr>
        <b/>
        <sz val="10"/>
        <color theme="1"/>
        <rFont val="Arial"/>
        <family val="2"/>
      </rPr>
      <t>INCIDENCIA</t>
    </r>
    <r>
      <rPr>
        <b/>
        <sz val="10"/>
        <color rgb="FF000000"/>
        <rFont val="Arial"/>
        <family val="2"/>
      </rPr>
      <t> </t>
    </r>
  </si>
  <si>
    <t>Reuniones de incidencia (nacionales)</t>
  </si>
  <si>
    <t>Responsables de la toma de decisiones / Líderes</t>
  </si>
  <si>
    <t>Grupos técnicos (p. ej., asociaciones de médicos, medios de comunicación, etc.)</t>
  </si>
  <si>
    <t>Evento de incidencia masivo</t>
  </si>
  <si>
    <t>Boletín trimestral de paludismo</t>
  </si>
  <si>
    <t>Grupos de incidencia distritales/comunitarios</t>
  </si>
  <si>
    <t>Diseño de materiales</t>
  </si>
  <si>
    <t>Establecimiento de grupos de incidencia distritales</t>
  </si>
  <si>
    <t xml:space="preserve">Producción y distribución de material impreso </t>
  </si>
  <si>
    <t>Reuniones de educación comunitaria</t>
  </si>
  <si>
    <t>Apoyo curricular a la salud escolar</t>
  </si>
  <si>
    <t>Déficit de recursos</t>
  </si>
  <si>
    <r>
      <rPr>
        <b/>
        <sz val="10"/>
        <color theme="1"/>
        <rFont val="Arial"/>
        <family val="2"/>
      </rPr>
      <t>BCC</t>
    </r>
    <r>
      <rPr>
        <b/>
        <sz val="10"/>
        <color rgb="FF000000"/>
        <rFont val="Arial"/>
        <family val="2"/>
      </rPr>
      <t> </t>
    </r>
  </si>
  <si>
    <r>
      <rPr>
        <b/>
        <sz val="10"/>
        <color rgb="FF000000"/>
        <rFont val="Arial"/>
        <family val="2"/>
      </rPr>
      <t>Estrategia comunitaria de BCC/IEC/IPC (comunicación interpersonal)</t>
    </r>
    <r>
      <rPr>
        <sz val="10"/>
        <color rgb="FF000000"/>
        <rFont val="Arial"/>
        <family val="2"/>
      </rPr>
      <t> </t>
    </r>
  </si>
  <si>
    <t>Desarrollo de materiales (animadores comunitarios/trabajadores sanitarios de la comunidad)</t>
  </si>
  <si>
    <r>
      <rPr>
        <sz val="10"/>
        <color rgb="FF000000"/>
        <rFont val="Arial"/>
        <family val="2"/>
      </rPr>
      <t>Materiales / capacitar a trabajadores sanitarios de la comunidad</t>
    </r>
    <r>
      <rPr>
        <sz val="10"/>
        <color theme="1"/>
        <rFont val="Arial"/>
        <family val="2"/>
      </rPr>
      <t> </t>
    </r>
  </si>
  <si>
    <t xml:space="preserve">Comunicación masivas </t>
  </si>
  <si>
    <t>(NMS, intervenciones básicas, técnicas de parto múltiple, salvo IPC)</t>
  </si>
  <si>
    <t>Materiales de desarrollo</t>
  </si>
  <si>
    <t>Campaña (no especificada)</t>
  </si>
  <si>
    <t>Campañas específicas (planificadas)</t>
  </si>
  <si>
    <t>Uso de ITN</t>
  </si>
  <si>
    <t xml:space="preserve">IRS </t>
  </si>
  <si>
    <t>Política actual de tratamiento</t>
  </si>
  <si>
    <t xml:space="preserve">Campaña en medios masivos sobre MIP </t>
  </si>
  <si>
    <t>COMENTARIO: La lista de la tabla es indicativa, cada país debe insertar o eliminar según sea necesario para ajustarse a sus PEN</t>
  </si>
  <si>
    <t>Calcs</t>
  </si>
  <si>
    <t>Total spend</t>
  </si>
  <si>
    <t>Spend if all nets conventional</t>
  </si>
  <si>
    <t>Available funds to upgrade to PBOs</t>
  </si>
  <si>
    <t>distribución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</si>
</sst>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7" formatCode="&quot;£&quot;#,##0.00;\-&quot;£&quot;#,##0.00"/>
    <numFmt numFmtId="43" formatCode="_-* #,##0.00_-;\-* #,##0.00_-;_-* &quot;-&quot;??_-;_-@_-"/>
    <numFmt numFmtId="164" formatCode="_(&quot;$&quot;* #,##0.00_);_(&quot;$&quot;* \(#,##0.00\);_(&quot;$&quot;* &quot;-&quot;??_);_(@_)"/>
    <numFmt numFmtId="165" formatCode="_(* #,##0.00_);_(* \(#,##0.00\);_(* &quot;-&quot;??_);_(@_)"/>
    <numFmt numFmtId="166" formatCode="_-* #,##0_-;\-* #,##0_-;_-* &quot;-&quot;??_-;_-@_-"/>
    <numFmt numFmtId="167" formatCode="0.0"/>
    <numFmt numFmtId="168" formatCode="#,##0.0"/>
    <numFmt numFmtId="169" formatCode="_(* #,##0_);_(* \(#,##0\);_(* &quot;-&quot;??_);_(@_)"/>
    <numFmt numFmtId="170" formatCode="&quot;$&quot;#,##0"/>
    <numFmt numFmtId="171" formatCode="_-* #,##0.00_-;\-* #,##0.00_-;_-* \-??_-;_-@_-"/>
  </numFmts>
  <fonts count="78" x14ac:knownFonts="1">
    <font>
      <sz val="11"/>
      <color theme="1"/>
      <name val="Calibri"/>
      <family val="2"/>
      <scheme val="minor"/>
    </font>
    <font>
      <sz val="11"/>
      <color theme="1"/>
      <name val="Calibri"/>
      <family val="2"/>
      <scheme val="minor"/>
    </font>
    <font>
      <b/>
      <sz val="10"/>
      <name val="Verdana"/>
      <family val="2"/>
    </font>
    <font>
      <b/>
      <sz val="10"/>
      <name val="Arial"/>
      <family val="2"/>
    </font>
    <font>
      <sz val="11"/>
      <name val="Calibri"/>
      <family val="2"/>
      <scheme val="minor"/>
    </font>
    <font>
      <b/>
      <sz val="10"/>
      <name val="Calibri"/>
      <family val="2"/>
    </font>
    <font>
      <sz val="10"/>
      <name val="Calibri"/>
      <family val="2"/>
    </font>
    <font>
      <sz val="10"/>
      <name val="Arial"/>
      <family val="2"/>
    </font>
    <font>
      <b/>
      <sz val="11"/>
      <name val="Calibri"/>
      <family val="2"/>
      <scheme val="minor"/>
    </font>
    <font>
      <sz val="8"/>
      <name val="Arial"/>
      <family val="2"/>
    </font>
    <font>
      <b/>
      <sz val="10"/>
      <color indexed="60"/>
      <name val="Calibri"/>
      <family val="2"/>
    </font>
    <font>
      <b/>
      <sz val="10"/>
      <color indexed="9"/>
      <name val="Calibri"/>
      <family val="2"/>
    </font>
    <font>
      <sz val="8"/>
      <color indexed="10"/>
      <name val="Arial"/>
      <family val="2"/>
    </font>
    <font>
      <sz val="10"/>
      <name val="Verdana"/>
      <family val="2"/>
    </font>
    <font>
      <sz val="11"/>
      <color indexed="8"/>
      <name val="Calibri"/>
      <family val="2"/>
    </font>
    <font>
      <b/>
      <i/>
      <sz val="10"/>
      <color indexed="12"/>
      <name val="Calibri"/>
      <family val="2"/>
    </font>
    <font>
      <b/>
      <sz val="10"/>
      <color indexed="12"/>
      <name val="Calibri"/>
      <family val="2"/>
    </font>
    <font>
      <b/>
      <sz val="10"/>
      <color indexed="8"/>
      <name val="Calibri"/>
      <family val="2"/>
    </font>
    <font>
      <sz val="10"/>
      <color indexed="8"/>
      <name val="Calibri"/>
      <family val="2"/>
    </font>
    <font>
      <b/>
      <sz val="10"/>
      <color rgb="FF000000"/>
      <name val="Arial"/>
      <family val="2"/>
    </font>
    <font>
      <b/>
      <sz val="11"/>
      <color theme="1"/>
      <name val="Arial"/>
      <family val="2"/>
    </font>
    <font>
      <sz val="10"/>
      <color theme="1"/>
      <name val="Arial"/>
      <family val="2"/>
    </font>
    <font>
      <b/>
      <sz val="10"/>
      <color theme="1"/>
      <name val="Arial"/>
      <family val="2"/>
    </font>
    <font>
      <sz val="9"/>
      <color theme="1"/>
      <name val="Arial"/>
      <family val="2"/>
    </font>
    <font>
      <i/>
      <sz val="9"/>
      <color theme="1"/>
      <name val="Arial"/>
      <family val="2"/>
    </font>
    <font>
      <sz val="10"/>
      <name val="Arial"/>
      <family val="2"/>
    </font>
    <font>
      <b/>
      <sz val="12"/>
      <name val="Arial"/>
      <family val="2"/>
    </font>
    <font>
      <sz val="10"/>
      <color rgb="FF000000"/>
      <name val="Arial"/>
      <family val="2"/>
    </font>
    <font>
      <sz val="11"/>
      <color theme="1"/>
      <name val="Arial"/>
      <family val="2"/>
    </font>
    <font>
      <sz val="10"/>
      <color theme="1"/>
      <name val="Times New Roman"/>
      <family val="1"/>
    </font>
    <font>
      <b/>
      <sz val="12"/>
      <color theme="1"/>
      <name val="Arial"/>
      <family val="2"/>
    </font>
    <font>
      <b/>
      <sz val="12"/>
      <color indexed="8"/>
      <name val="Calibri"/>
      <family val="2"/>
    </font>
    <font>
      <b/>
      <sz val="10"/>
      <color rgb="FF000000"/>
      <name val="Calibri"/>
      <family val="2"/>
    </font>
    <font>
      <sz val="10"/>
      <color rgb="FF000000"/>
      <name val="Calibri"/>
      <family val="2"/>
    </font>
    <font>
      <b/>
      <sz val="10"/>
      <color rgb="FFFF0000"/>
      <name val="Calibri"/>
      <family val="2"/>
    </font>
    <font>
      <b/>
      <sz val="20"/>
      <name val="Calibri"/>
      <family val="2"/>
    </font>
    <font>
      <b/>
      <sz val="11"/>
      <color theme="1"/>
      <name val="Calibri"/>
      <family val="2"/>
      <scheme val="minor"/>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u/>
      <sz val="10"/>
      <color indexed="12"/>
      <name val="Arial"/>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62"/>
      <name val="Cambria"/>
      <family val="2"/>
    </font>
    <font>
      <b/>
      <sz val="11"/>
      <color indexed="8"/>
      <name val="Calibri"/>
      <family val="2"/>
    </font>
    <font>
      <sz val="11"/>
      <color indexed="10"/>
      <name val="Calibri"/>
      <family val="2"/>
    </font>
    <font>
      <b/>
      <sz val="10"/>
      <color rgb="FFFF0000"/>
      <name val="Verdana"/>
      <family val="2"/>
    </font>
    <font>
      <b/>
      <sz val="14"/>
      <color theme="3"/>
      <name val="Calibri"/>
      <family val="2"/>
    </font>
    <font>
      <sz val="10"/>
      <color theme="1"/>
      <name val="Calibri"/>
      <family val="2"/>
    </font>
    <font>
      <b/>
      <sz val="14"/>
      <color theme="1"/>
      <name val="Calibri"/>
      <family val="2"/>
    </font>
    <font>
      <sz val="8"/>
      <color theme="1"/>
      <name val="Arial"/>
      <family val="2"/>
    </font>
    <font>
      <b/>
      <sz val="10"/>
      <color theme="1"/>
      <name val="Verdana"/>
      <family val="2"/>
    </font>
    <font>
      <b/>
      <sz val="10"/>
      <color theme="1"/>
      <name val="Calibri"/>
      <family val="2"/>
    </font>
    <font>
      <b/>
      <i/>
      <sz val="10"/>
      <color theme="1"/>
      <name val="Calibri"/>
      <family val="2"/>
    </font>
    <font>
      <sz val="11"/>
      <name val="Arial"/>
      <family val="2"/>
    </font>
    <font>
      <sz val="11"/>
      <color rgb="FFFF0000"/>
      <name val="Arial"/>
      <family val="2"/>
    </font>
    <font>
      <b/>
      <sz val="14"/>
      <color theme="3"/>
      <name val="Arial"/>
      <family val="2"/>
    </font>
    <font>
      <sz val="11"/>
      <color rgb="FF000000"/>
      <name val="Arial"/>
      <family val="2"/>
    </font>
    <font>
      <sz val="11"/>
      <color indexed="8"/>
      <name val="Arial"/>
      <family val="2"/>
    </font>
    <font>
      <sz val="11"/>
      <color theme="3"/>
      <name val="Arial"/>
      <family val="2"/>
    </font>
    <font>
      <b/>
      <sz val="14"/>
      <color theme="1"/>
      <name val="Arial"/>
      <family val="2"/>
    </font>
    <font>
      <b/>
      <i/>
      <sz val="10"/>
      <color theme="1"/>
      <name val="Arial"/>
      <family val="2"/>
    </font>
    <font>
      <b/>
      <sz val="11"/>
      <name val="Arial"/>
      <family val="2"/>
    </font>
    <font>
      <b/>
      <sz val="10"/>
      <color theme="3"/>
      <name val="Calibri"/>
      <family val="2"/>
    </font>
    <font>
      <i/>
      <sz val="8"/>
      <color theme="1"/>
      <name val="Arial"/>
      <family val="2"/>
    </font>
    <font>
      <u/>
      <sz val="11"/>
      <name val="Arial"/>
      <family val="2"/>
    </font>
    <font>
      <b/>
      <u/>
      <sz val="11"/>
      <color theme="1"/>
      <name val="Calibri"/>
      <family val="2"/>
      <scheme val="minor"/>
    </font>
    <font>
      <b/>
      <sz val="10"/>
      <color rgb="FFFF0000"/>
      <name val="Arial"/>
      <family val="2"/>
    </font>
    <font>
      <b/>
      <sz val="11"/>
      <color rgb="FFFF0000"/>
      <name val="Arial"/>
      <family val="2"/>
    </font>
    <font>
      <i/>
      <sz val="11"/>
      <color rgb="FF000000"/>
      <name val="Arial"/>
      <family val="2"/>
    </font>
  </fonts>
  <fills count="46">
    <fill>
      <patternFill patternType="none"/>
    </fill>
    <fill>
      <patternFill patternType="gray125"/>
    </fill>
    <fill>
      <patternFill patternType="solid">
        <fgColor indexed="9"/>
        <bgColor indexed="64"/>
      </patternFill>
    </fill>
    <fill>
      <patternFill patternType="solid">
        <fgColor rgb="FFFF0000"/>
        <bgColor indexed="64"/>
      </patternFill>
    </fill>
    <fill>
      <patternFill patternType="solid">
        <fgColor rgb="FFFFFF00"/>
        <bgColor indexed="64"/>
      </patternFill>
    </fill>
    <fill>
      <patternFill patternType="solid">
        <fgColor indexed="8"/>
        <bgColor indexed="64"/>
      </patternFill>
    </fill>
    <fill>
      <patternFill patternType="solid">
        <fgColor indexed="44"/>
        <bgColor indexed="64"/>
      </patternFill>
    </fill>
    <fill>
      <patternFill patternType="solid">
        <fgColor indexed="22"/>
        <bgColor indexed="64"/>
      </patternFill>
    </fill>
    <fill>
      <patternFill patternType="solid">
        <fgColor indexed="42"/>
        <bgColor indexed="64"/>
      </patternFill>
    </fill>
    <fill>
      <patternFill patternType="solid">
        <fgColor rgb="FF999999"/>
        <bgColor indexed="64"/>
      </patternFill>
    </fill>
    <fill>
      <patternFill patternType="solid">
        <fgColor indexed="26"/>
        <bgColor indexed="64"/>
      </patternFill>
    </fill>
    <fill>
      <patternFill patternType="solid">
        <fgColor rgb="FFD9D9D9"/>
        <bgColor indexed="64"/>
      </patternFill>
    </fill>
    <fill>
      <patternFill patternType="solid">
        <fgColor rgb="FFD99795"/>
        <bgColor indexed="64"/>
      </patternFill>
    </fill>
    <fill>
      <patternFill patternType="solid">
        <fgColor theme="0"/>
        <bgColor indexed="64"/>
      </patternFill>
    </fill>
    <fill>
      <patternFill patternType="solid">
        <fgColor rgb="FFFFC000"/>
        <bgColor indexed="64"/>
      </patternFill>
    </fill>
    <fill>
      <patternFill patternType="solid">
        <fgColor indexed="9"/>
      </patternFill>
    </fill>
    <fill>
      <patternFill patternType="solid">
        <fgColor indexed="47"/>
      </patternFill>
    </fill>
    <fill>
      <patternFill patternType="solid">
        <fgColor indexed="26"/>
      </patternFill>
    </fill>
    <fill>
      <patternFill patternType="solid">
        <fgColor indexed="27"/>
      </patternFill>
    </fill>
    <fill>
      <patternFill patternType="solid">
        <fgColor indexed="22"/>
      </patternFill>
    </fill>
    <fill>
      <patternFill patternType="solid">
        <fgColor indexed="29"/>
      </patternFill>
    </fill>
    <fill>
      <patternFill patternType="solid">
        <fgColor indexed="43"/>
      </patternFill>
    </fill>
    <fill>
      <patternFill patternType="solid">
        <fgColor indexed="44"/>
      </patternFill>
    </fill>
    <fill>
      <patternFill patternType="solid">
        <fgColor indexed="49"/>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45"/>
      </patternFill>
    </fill>
    <fill>
      <patternFill patternType="solid">
        <fgColor indexed="55"/>
      </patternFill>
    </fill>
    <fill>
      <patternFill patternType="solid">
        <fgColor indexed="42"/>
      </patternFill>
    </fill>
    <fill>
      <patternFill patternType="solid">
        <fgColor rgb="FF92D050"/>
        <bgColor indexed="64"/>
      </patternFill>
    </fill>
    <fill>
      <patternFill patternType="solid">
        <fgColor theme="3" tint="0.79998168889431442"/>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2" tint="-9.9978637043366805E-2"/>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0" tint="-0.249977111117893"/>
        <bgColor indexed="64"/>
      </patternFill>
    </fill>
    <fill>
      <patternFill patternType="solid">
        <fgColor theme="7" tint="0.59999389629810485"/>
        <bgColor indexed="64"/>
      </patternFill>
    </fill>
    <fill>
      <patternFill patternType="solid">
        <fgColor theme="6"/>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rgb="FFFE49E3"/>
        <bgColor indexed="64"/>
      </patternFill>
    </fill>
  </fills>
  <borders count="74">
    <border>
      <left/>
      <right/>
      <top/>
      <bottom/>
      <diagonal/>
    </border>
    <border>
      <left style="thin">
        <color auto="1"/>
      </left>
      <right style="thin">
        <color auto="1"/>
      </right>
      <top style="thin">
        <color auto="1"/>
      </top>
      <bottom style="thin">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right style="medium">
        <color indexed="8"/>
      </right>
      <top style="medium">
        <color auto="1"/>
      </top>
      <bottom style="medium">
        <color auto="1"/>
      </bottom>
      <diagonal/>
    </border>
    <border>
      <left/>
      <right/>
      <top style="medium">
        <color auto="1"/>
      </top>
      <bottom style="medium">
        <color auto="1"/>
      </bottom>
      <diagonal/>
    </border>
    <border>
      <left/>
      <right style="medium">
        <color auto="1"/>
      </right>
      <top/>
      <bottom style="medium">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dashed">
        <color indexed="64"/>
      </left>
      <right style="dashed">
        <color indexed="64"/>
      </right>
      <top style="dashed">
        <color indexed="64"/>
      </top>
      <bottom style="dashed">
        <color indexed="64"/>
      </bottom>
      <diagonal/>
    </border>
    <border>
      <left style="dashed">
        <color indexed="64"/>
      </left>
      <right style="dashed">
        <color indexed="64"/>
      </right>
      <top/>
      <bottom style="dashed">
        <color indexed="64"/>
      </bottom>
      <diagonal/>
    </border>
    <border>
      <left style="dashed">
        <color indexed="64"/>
      </left>
      <right style="dashed">
        <color indexed="64"/>
      </right>
      <top style="dashed">
        <color indexed="64"/>
      </top>
      <bottom style="thin">
        <color indexed="64"/>
      </bottom>
      <diagonal/>
    </border>
    <border>
      <left/>
      <right/>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right/>
      <top style="thin">
        <color indexed="64"/>
      </top>
      <bottom style="thin">
        <color indexed="64"/>
      </bottom>
      <diagonal/>
    </border>
    <border>
      <left style="dashed">
        <color indexed="64"/>
      </left>
      <right/>
      <top/>
      <bottom style="thin">
        <color indexed="64"/>
      </bottom>
      <diagonal/>
    </border>
    <border>
      <left style="dashed">
        <color indexed="64"/>
      </left>
      <right/>
      <top/>
      <bottom/>
      <diagonal/>
    </border>
    <border>
      <left style="dashed">
        <color indexed="64"/>
      </left>
      <right style="dashed">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double">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double">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bottom style="thick">
        <color indexed="64"/>
      </bottom>
      <diagonal/>
    </border>
    <border>
      <left/>
      <right style="medium">
        <color indexed="64"/>
      </right>
      <top/>
      <bottom style="thick">
        <color indexed="64"/>
      </bottom>
      <diagonal/>
    </border>
    <border>
      <left/>
      <right style="medium">
        <color indexed="64"/>
      </right>
      <top/>
      <bottom/>
      <diagonal/>
    </border>
    <border>
      <left style="dashed">
        <color indexed="64"/>
      </left>
      <right style="dashed">
        <color indexed="64"/>
      </right>
      <top style="dashed">
        <color indexed="64"/>
      </top>
      <bottom/>
      <diagonal/>
    </border>
    <border>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style="thin">
        <color auto="1"/>
      </left>
      <right style="thin">
        <color auto="1"/>
      </right>
      <top style="thin">
        <color auto="1"/>
      </top>
      <bottom style="thin">
        <color auto="1"/>
      </bottom>
      <diagonal/>
    </border>
    <border>
      <left style="thick">
        <color indexed="64"/>
      </left>
      <right style="thick">
        <color indexed="64"/>
      </right>
      <top style="thick">
        <color indexed="64"/>
      </top>
      <bottom style="thick">
        <color indexed="64"/>
      </bottom>
      <diagonal/>
    </border>
    <border>
      <left style="dashed">
        <color indexed="64"/>
      </left>
      <right/>
      <top style="dashed">
        <color indexed="64"/>
      </top>
      <bottom style="dashed">
        <color indexed="64"/>
      </bottom>
      <diagonal/>
    </border>
    <border>
      <left/>
      <right/>
      <top style="thin">
        <color auto="1"/>
      </top>
      <bottom style="thin">
        <color auto="1"/>
      </bottom>
      <diagonal/>
    </border>
    <border>
      <left style="dashed">
        <color indexed="64"/>
      </left>
      <right style="dashed">
        <color indexed="64"/>
      </right>
      <top/>
      <bottom/>
      <diagonal/>
    </border>
    <border>
      <left style="dashed">
        <color indexed="64"/>
      </left>
      <right/>
      <top style="thin">
        <color indexed="64"/>
      </top>
      <bottom/>
      <diagonal/>
    </border>
    <border>
      <left/>
      <right/>
      <top style="thin">
        <color indexed="64"/>
      </top>
      <bottom/>
      <diagonal/>
    </border>
    <border>
      <left/>
      <right/>
      <top style="dashed">
        <color indexed="64"/>
      </top>
      <bottom style="dashed">
        <color indexed="64"/>
      </bottom>
      <diagonal/>
    </border>
    <border>
      <left/>
      <right style="dashed">
        <color indexed="64"/>
      </right>
      <top style="dashed">
        <color indexed="64"/>
      </top>
      <bottom style="dashed">
        <color indexed="64"/>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medium">
        <color indexed="64"/>
      </left>
      <right/>
      <top/>
      <bottom/>
      <diagonal/>
    </border>
  </borders>
  <cellStyleXfs count="219">
    <xf numFmtId="0" fontId="0" fillId="0" borderId="0"/>
    <xf numFmtId="165" fontId="1" fillId="0" borderId="0" applyFont="0" applyFill="0" applyBorder="0" applyAlignment="0" applyProtection="0"/>
    <xf numFmtId="9" fontId="1" fillId="0" borderId="0" applyFont="0" applyFill="0" applyBorder="0" applyAlignment="0" applyProtection="0"/>
    <xf numFmtId="0" fontId="13" fillId="0" borderId="0"/>
    <xf numFmtId="43" fontId="14" fillId="0" borderId="0" applyFont="0" applyFill="0" applyBorder="0" applyAlignment="0" applyProtection="0"/>
    <xf numFmtId="0" fontId="7" fillId="0" borderId="0"/>
    <xf numFmtId="0" fontId="25" fillId="0" borderId="0"/>
    <xf numFmtId="164" fontId="1" fillId="0" borderId="0" applyFont="0" applyFill="0" applyBorder="0" applyAlignment="0" applyProtection="0"/>
    <xf numFmtId="0" fontId="14" fillId="15" borderId="0" applyNumberFormat="0" applyBorder="0" applyAlignment="0" applyProtection="0"/>
    <xf numFmtId="0" fontId="14" fillId="15" borderId="0" applyNumberFormat="0" applyBorder="0" applyAlignment="0" applyProtection="0"/>
    <xf numFmtId="0" fontId="14" fillId="15" borderId="0" applyNumberFormat="0" applyBorder="0" applyAlignment="0" applyProtection="0"/>
    <xf numFmtId="0" fontId="14" fillId="15" borderId="0" applyNumberFormat="0" applyBorder="0" applyAlignment="0" applyProtection="0"/>
    <xf numFmtId="0" fontId="14" fillId="16" borderId="0" applyNumberFormat="0" applyBorder="0" applyAlignment="0" applyProtection="0"/>
    <xf numFmtId="0" fontId="14" fillId="16" borderId="0" applyNumberFormat="0" applyBorder="0" applyAlignment="0" applyProtection="0"/>
    <xf numFmtId="0" fontId="14" fillId="16" borderId="0" applyNumberFormat="0" applyBorder="0" applyAlignment="0" applyProtection="0"/>
    <xf numFmtId="0" fontId="14" fillId="16" borderId="0" applyNumberFormat="0" applyBorder="0" applyAlignment="0" applyProtection="0"/>
    <xf numFmtId="0" fontId="14" fillId="17" borderId="0" applyNumberFormat="0" applyBorder="0" applyAlignment="0" applyProtection="0"/>
    <xf numFmtId="0" fontId="14" fillId="17" borderId="0" applyNumberFormat="0" applyBorder="0" applyAlignment="0" applyProtection="0"/>
    <xf numFmtId="0" fontId="14" fillId="17" borderId="0" applyNumberFormat="0" applyBorder="0" applyAlignment="0" applyProtection="0"/>
    <xf numFmtId="0" fontId="14" fillId="17" borderId="0" applyNumberFormat="0" applyBorder="0" applyAlignment="0" applyProtection="0"/>
    <xf numFmtId="0" fontId="14" fillId="15" borderId="0" applyNumberFormat="0" applyBorder="0" applyAlignment="0" applyProtection="0"/>
    <xf numFmtId="0" fontId="14" fillId="15" borderId="0" applyNumberFormat="0" applyBorder="0" applyAlignment="0" applyProtection="0"/>
    <xf numFmtId="0" fontId="14" fillId="15" borderId="0" applyNumberFormat="0" applyBorder="0" applyAlignment="0" applyProtection="0"/>
    <xf numFmtId="0" fontId="14" fillId="15" borderId="0" applyNumberFormat="0" applyBorder="0" applyAlignment="0" applyProtection="0"/>
    <xf numFmtId="0" fontId="14" fillId="15" borderId="0" applyNumberFormat="0" applyBorder="0" applyAlignment="0" applyProtection="0"/>
    <xf numFmtId="0" fontId="14" fillId="15" borderId="0" applyNumberFormat="0" applyBorder="0" applyAlignment="0" applyProtection="0"/>
    <xf numFmtId="0" fontId="14" fillId="15" borderId="0" applyNumberFormat="0" applyBorder="0" applyAlignment="0" applyProtection="0"/>
    <xf numFmtId="0" fontId="14" fillId="15" borderId="0" applyNumberFormat="0" applyBorder="0" applyAlignment="0" applyProtection="0"/>
    <xf numFmtId="0" fontId="14" fillId="18" borderId="0" applyNumberFormat="0" applyBorder="0" applyAlignment="0" applyProtection="0"/>
    <xf numFmtId="0" fontId="14" fillId="18" borderId="0" applyNumberFormat="0" applyBorder="0" applyAlignment="0" applyProtection="0"/>
    <xf numFmtId="0" fontId="14" fillId="18" borderId="0" applyNumberFormat="0" applyBorder="0" applyAlignment="0" applyProtection="0"/>
    <xf numFmtId="0" fontId="14" fillId="18" borderId="0" applyNumberFormat="0" applyBorder="0" applyAlignment="0" applyProtection="0"/>
    <xf numFmtId="0" fontId="14" fillId="18" borderId="0" applyNumberFormat="0" applyBorder="0" applyAlignment="0" applyProtection="0"/>
    <xf numFmtId="0" fontId="14" fillId="18" borderId="0" applyNumberFormat="0" applyBorder="0" applyAlignment="0" applyProtection="0"/>
    <xf numFmtId="0" fontId="14" fillId="18" borderId="0" applyNumberFormat="0" applyBorder="0" applyAlignment="0" applyProtection="0"/>
    <xf numFmtId="0" fontId="14" fillId="18" borderId="0" applyNumberFormat="0" applyBorder="0" applyAlignment="0" applyProtection="0"/>
    <xf numFmtId="0" fontId="14" fillId="16" borderId="0" applyNumberFormat="0" applyBorder="0" applyAlignment="0" applyProtection="0"/>
    <xf numFmtId="0" fontId="14" fillId="16" borderId="0" applyNumberFormat="0" applyBorder="0" applyAlignment="0" applyProtection="0"/>
    <xf numFmtId="0" fontId="14" fillId="16" borderId="0" applyNumberFormat="0" applyBorder="0" applyAlignment="0" applyProtection="0"/>
    <xf numFmtId="0" fontId="14" fillId="16" borderId="0" applyNumberFormat="0" applyBorder="0" applyAlignment="0" applyProtection="0"/>
    <xf numFmtId="0" fontId="14" fillId="19" borderId="0" applyNumberFormat="0" applyBorder="0" applyAlignment="0" applyProtection="0"/>
    <xf numFmtId="0" fontId="14" fillId="19" borderId="0" applyNumberFormat="0" applyBorder="0" applyAlignment="0" applyProtection="0"/>
    <xf numFmtId="0" fontId="14" fillId="19" borderId="0" applyNumberFormat="0" applyBorder="0" applyAlignment="0" applyProtection="0"/>
    <xf numFmtId="0" fontId="14" fillId="19" borderId="0" applyNumberFormat="0" applyBorder="0" applyAlignment="0" applyProtection="0"/>
    <xf numFmtId="0" fontId="14" fillId="20" borderId="0" applyNumberFormat="0" applyBorder="0" applyAlignment="0" applyProtection="0"/>
    <xf numFmtId="0" fontId="14" fillId="20" borderId="0" applyNumberFormat="0" applyBorder="0" applyAlignment="0" applyProtection="0"/>
    <xf numFmtId="0" fontId="14" fillId="20" borderId="0" applyNumberFormat="0" applyBorder="0" applyAlignment="0" applyProtection="0"/>
    <xf numFmtId="0" fontId="14" fillId="20" borderId="0" applyNumberFormat="0" applyBorder="0" applyAlignment="0" applyProtection="0"/>
    <xf numFmtId="0" fontId="14" fillId="21" borderId="0" applyNumberFormat="0" applyBorder="0" applyAlignment="0" applyProtection="0"/>
    <xf numFmtId="0" fontId="14" fillId="21" borderId="0" applyNumberFormat="0" applyBorder="0" applyAlignment="0" applyProtection="0"/>
    <xf numFmtId="0" fontId="14" fillId="21" borderId="0" applyNumberFormat="0" applyBorder="0" applyAlignment="0" applyProtection="0"/>
    <xf numFmtId="0" fontId="14" fillId="21" borderId="0" applyNumberFormat="0" applyBorder="0" applyAlignment="0" applyProtection="0"/>
    <xf numFmtId="0" fontId="14" fillId="19" borderId="0" applyNumberFormat="0" applyBorder="0" applyAlignment="0" applyProtection="0"/>
    <xf numFmtId="0" fontId="14" fillId="19" borderId="0" applyNumberFormat="0" applyBorder="0" applyAlignment="0" applyProtection="0"/>
    <xf numFmtId="0" fontId="14" fillId="19" borderId="0" applyNumberFormat="0" applyBorder="0" applyAlignment="0" applyProtection="0"/>
    <xf numFmtId="0" fontId="14" fillId="19" borderId="0" applyNumberFormat="0" applyBorder="0" applyAlignment="0" applyProtection="0"/>
    <xf numFmtId="0" fontId="14" fillId="22" borderId="0" applyNumberFormat="0" applyBorder="0" applyAlignment="0" applyProtection="0"/>
    <xf numFmtId="0" fontId="14" fillId="22" borderId="0" applyNumberFormat="0" applyBorder="0" applyAlignment="0" applyProtection="0"/>
    <xf numFmtId="0" fontId="14" fillId="22" borderId="0" applyNumberFormat="0" applyBorder="0" applyAlignment="0" applyProtection="0"/>
    <xf numFmtId="0" fontId="14" fillId="22" borderId="0" applyNumberFormat="0" applyBorder="0" applyAlignment="0" applyProtection="0"/>
    <xf numFmtId="0" fontId="14" fillId="16" borderId="0" applyNumberFormat="0" applyBorder="0" applyAlignment="0" applyProtection="0"/>
    <xf numFmtId="0" fontId="14" fillId="16" borderId="0" applyNumberFormat="0" applyBorder="0" applyAlignment="0" applyProtection="0"/>
    <xf numFmtId="0" fontId="14" fillId="16" borderId="0" applyNumberFormat="0" applyBorder="0" applyAlignment="0" applyProtection="0"/>
    <xf numFmtId="0" fontId="14" fillId="16"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1" borderId="0" applyNumberFormat="0" applyBorder="0" applyAlignment="0" applyProtection="0"/>
    <xf numFmtId="0" fontId="37" fillId="21" borderId="0" applyNumberFormat="0" applyBorder="0" applyAlignment="0" applyProtection="0"/>
    <xf numFmtId="0" fontId="37" fillId="21" borderId="0" applyNumberFormat="0" applyBorder="0" applyAlignment="0" applyProtection="0"/>
    <xf numFmtId="0" fontId="37" fillId="21" borderId="0" applyNumberFormat="0" applyBorder="0" applyAlignment="0" applyProtection="0"/>
    <xf numFmtId="0" fontId="37" fillId="19" borderId="0" applyNumberFormat="0" applyBorder="0" applyAlignment="0" applyProtection="0"/>
    <xf numFmtId="0" fontId="37" fillId="19" borderId="0" applyNumberFormat="0" applyBorder="0" applyAlignment="0" applyProtection="0"/>
    <xf numFmtId="0" fontId="37" fillId="19" borderId="0" applyNumberFormat="0" applyBorder="0" applyAlignment="0" applyProtection="0"/>
    <xf numFmtId="0" fontId="37" fillId="19"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8" fillId="28" borderId="0" applyNumberFormat="0" applyBorder="0" applyAlignment="0" applyProtection="0"/>
    <xf numFmtId="0" fontId="38" fillId="28" borderId="0" applyNumberFormat="0" applyBorder="0" applyAlignment="0" applyProtection="0"/>
    <xf numFmtId="0" fontId="38" fillId="28" borderId="0" applyNumberFormat="0" applyBorder="0" applyAlignment="0" applyProtection="0"/>
    <xf numFmtId="0" fontId="38" fillId="28" borderId="0" applyNumberFormat="0" applyBorder="0" applyAlignment="0" applyProtection="0"/>
    <xf numFmtId="0" fontId="39" fillId="15" borderId="44" applyNumberFormat="0" applyAlignment="0" applyProtection="0"/>
    <xf numFmtId="0" fontId="39" fillId="15" borderId="44" applyNumberFormat="0" applyAlignment="0" applyProtection="0"/>
    <xf numFmtId="0" fontId="39" fillId="15" borderId="44" applyNumberFormat="0" applyAlignment="0" applyProtection="0"/>
    <xf numFmtId="0" fontId="39" fillId="15" borderId="44" applyNumberFormat="0" applyAlignment="0" applyProtection="0"/>
    <xf numFmtId="0" fontId="40" fillId="29" borderId="45" applyNumberFormat="0" applyAlignment="0" applyProtection="0"/>
    <xf numFmtId="0" fontId="40" fillId="29" borderId="45" applyNumberFormat="0" applyAlignment="0" applyProtection="0"/>
    <xf numFmtId="0" fontId="40" fillId="29" borderId="45" applyNumberFormat="0" applyAlignment="0" applyProtection="0"/>
    <xf numFmtId="0" fontId="40" fillId="29" borderId="45" applyNumberFormat="0" applyAlignment="0" applyProtection="0"/>
    <xf numFmtId="171" fontId="7" fillId="0" borderId="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7" fontId="7" fillId="0" borderId="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2" fillId="30" borderId="0" applyNumberFormat="0" applyBorder="0" applyAlignment="0" applyProtection="0"/>
    <xf numFmtId="0" fontId="42" fillId="30" borderId="0" applyNumberFormat="0" applyBorder="0" applyAlignment="0" applyProtection="0"/>
    <xf numFmtId="0" fontId="42" fillId="30" borderId="0" applyNumberFormat="0" applyBorder="0" applyAlignment="0" applyProtection="0"/>
    <xf numFmtId="0" fontId="42" fillId="30" borderId="0" applyNumberFormat="0" applyBorder="0" applyAlignment="0" applyProtection="0"/>
    <xf numFmtId="0" fontId="43" fillId="0" borderId="46" applyNumberFormat="0" applyFill="0" applyAlignment="0" applyProtection="0"/>
    <xf numFmtId="0" fontId="43" fillId="0" borderId="46" applyNumberFormat="0" applyFill="0" applyAlignment="0" applyProtection="0"/>
    <xf numFmtId="0" fontId="43" fillId="0" borderId="46" applyNumberFormat="0" applyFill="0" applyAlignment="0" applyProtection="0"/>
    <xf numFmtId="0" fontId="43" fillId="0" borderId="46" applyNumberFormat="0" applyFill="0" applyAlignment="0" applyProtection="0"/>
    <xf numFmtId="0" fontId="44" fillId="0" borderId="47" applyNumberFormat="0" applyFill="0" applyAlignment="0" applyProtection="0"/>
    <xf numFmtId="0" fontId="44" fillId="0" borderId="47" applyNumberFormat="0" applyFill="0" applyAlignment="0" applyProtection="0"/>
    <xf numFmtId="0" fontId="44" fillId="0" borderId="47" applyNumberFormat="0" applyFill="0" applyAlignment="0" applyProtection="0"/>
    <xf numFmtId="0" fontId="44" fillId="0" borderId="47" applyNumberFormat="0" applyFill="0" applyAlignment="0" applyProtection="0"/>
    <xf numFmtId="0" fontId="45" fillId="0" borderId="48" applyNumberFormat="0" applyFill="0" applyAlignment="0" applyProtection="0"/>
    <xf numFmtId="0" fontId="45" fillId="0" borderId="48" applyNumberFormat="0" applyFill="0" applyAlignment="0" applyProtection="0"/>
    <xf numFmtId="0" fontId="45" fillId="0" borderId="48" applyNumberFormat="0" applyFill="0" applyAlignment="0" applyProtection="0"/>
    <xf numFmtId="0" fontId="45" fillId="0" borderId="48" applyNumberFormat="0" applyFill="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6" fillId="0" borderId="0" applyNumberFormat="0" applyFill="0" applyBorder="0" applyAlignment="0" applyProtection="0">
      <alignment vertical="top"/>
      <protection locked="0"/>
    </xf>
    <xf numFmtId="0" fontId="47" fillId="16" borderId="44" applyNumberFormat="0" applyAlignment="0" applyProtection="0"/>
    <xf numFmtId="0" fontId="47" fillId="16" borderId="44" applyNumberFormat="0" applyAlignment="0" applyProtection="0"/>
    <xf numFmtId="0" fontId="47" fillId="16" borderId="44" applyNumberFormat="0" applyAlignment="0" applyProtection="0"/>
    <xf numFmtId="0" fontId="47" fillId="16" borderId="44" applyNumberFormat="0" applyAlignment="0" applyProtection="0"/>
    <xf numFmtId="0" fontId="48" fillId="0" borderId="49" applyNumberFormat="0" applyFill="0" applyAlignment="0" applyProtection="0"/>
    <xf numFmtId="0" fontId="48" fillId="0" borderId="49" applyNumberFormat="0" applyFill="0" applyAlignment="0" applyProtection="0"/>
    <xf numFmtId="0" fontId="48" fillId="0" borderId="49" applyNumberFormat="0" applyFill="0" applyAlignment="0" applyProtection="0"/>
    <xf numFmtId="0" fontId="48" fillId="0" borderId="49" applyNumberFormat="0" applyFill="0" applyAlignment="0" applyProtection="0"/>
    <xf numFmtId="0" fontId="49" fillId="21" borderId="0" applyNumberFormat="0" applyBorder="0" applyAlignment="0" applyProtection="0"/>
    <xf numFmtId="0" fontId="49" fillId="21" borderId="0" applyNumberFormat="0" applyBorder="0" applyAlignment="0" applyProtection="0"/>
    <xf numFmtId="0" fontId="49" fillId="21" borderId="0" applyNumberFormat="0" applyBorder="0" applyAlignment="0" applyProtection="0"/>
    <xf numFmtId="0" fontId="49" fillId="21" borderId="0" applyNumberFormat="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17" borderId="50" applyNumberFormat="0" applyFont="0" applyAlignment="0" applyProtection="0"/>
    <xf numFmtId="0" fontId="7" fillId="17" borderId="50" applyNumberFormat="0" applyFont="0" applyAlignment="0" applyProtection="0"/>
    <xf numFmtId="0" fontId="7" fillId="17" borderId="50" applyNumberFormat="0" applyFont="0" applyAlignment="0" applyProtection="0"/>
    <xf numFmtId="0" fontId="7" fillId="17" borderId="50" applyNumberFormat="0" applyFont="0" applyAlignment="0" applyProtection="0"/>
    <xf numFmtId="0" fontId="7" fillId="17" borderId="50" applyNumberFormat="0" applyFont="0" applyAlignment="0" applyProtection="0"/>
    <xf numFmtId="0" fontId="50" fillId="15" borderId="51" applyNumberFormat="0" applyAlignment="0" applyProtection="0"/>
    <xf numFmtId="0" fontId="50" fillId="15" borderId="51" applyNumberFormat="0" applyAlignment="0" applyProtection="0"/>
    <xf numFmtId="0" fontId="50" fillId="15" borderId="51" applyNumberFormat="0" applyAlignment="0" applyProtection="0"/>
    <xf numFmtId="0" fontId="50" fillId="15" borderId="51" applyNumberFormat="0" applyAlignment="0" applyProtection="0"/>
    <xf numFmtId="9" fontId="7"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7" fillId="0" borderId="0" applyFon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2" fillId="0" borderId="52" applyNumberFormat="0" applyFill="0" applyAlignment="0" applyProtection="0"/>
    <xf numFmtId="0" fontId="52" fillId="0" borderId="52" applyNumberFormat="0" applyFill="0" applyAlignment="0" applyProtection="0"/>
    <xf numFmtId="0" fontId="52" fillId="0" borderId="52" applyNumberFormat="0" applyFill="0" applyAlignment="0" applyProtection="0"/>
    <xf numFmtId="0" fontId="52" fillId="0" borderId="52" applyNumberFormat="0" applyFill="0" applyAlignment="0" applyProtection="0"/>
    <xf numFmtId="0" fontId="52" fillId="0" borderId="52" applyNumberFormat="0" applyFill="0" applyAlignment="0" applyProtection="0"/>
    <xf numFmtId="0" fontId="52" fillId="0" borderId="52" applyNumberFormat="0" applyFill="0" applyAlignment="0" applyProtection="0"/>
    <xf numFmtId="0" fontId="52" fillId="0" borderId="52" applyNumberFormat="0" applyFill="0" applyAlignment="0" applyProtection="0"/>
    <xf numFmtId="0" fontId="52" fillId="0" borderId="52" applyNumberFormat="0" applyFill="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cellStyleXfs>
  <cellXfs count="502">
    <xf numFmtId="0" fontId="0" fillId="0" borderId="0" xfId="0"/>
    <xf numFmtId="0" fontId="4" fillId="0" borderId="0" xfId="0" applyFont="1"/>
    <xf numFmtId="0" fontId="4" fillId="0" borderId="0" xfId="0" applyFont="1" applyAlignment="1">
      <alignment horizontal="left"/>
    </xf>
    <xf numFmtId="0" fontId="4" fillId="0" borderId="1" xfId="0" applyFont="1" applyBorder="1"/>
    <xf numFmtId="3" fontId="4" fillId="0" borderId="1" xfId="0" applyNumberFormat="1" applyFont="1" applyBorder="1"/>
    <xf numFmtId="0" fontId="4" fillId="0" borderId="1" xfId="0" applyFont="1" applyFill="1" applyBorder="1"/>
    <xf numFmtId="3" fontId="4" fillId="0" borderId="1" xfId="0" applyNumberFormat="1" applyFont="1" applyFill="1" applyBorder="1"/>
    <xf numFmtId="0" fontId="6" fillId="0" borderId="0" xfId="0" applyFont="1"/>
    <xf numFmtId="0" fontId="9" fillId="0" borderId="0" xfId="0" applyFont="1" applyAlignment="1">
      <alignment wrapText="1"/>
    </xf>
    <xf numFmtId="0" fontId="10" fillId="0" borderId="9" xfId="0" applyFont="1" applyBorder="1"/>
    <xf numFmtId="0" fontId="6" fillId="0" borderId="9" xfId="0" applyFont="1" applyBorder="1"/>
    <xf numFmtId="0" fontId="6" fillId="0" borderId="0" xfId="0" applyFont="1" applyBorder="1"/>
    <xf numFmtId="3" fontId="11" fillId="0" borderId="9" xfId="0" applyNumberFormat="1" applyFont="1" applyFill="1" applyBorder="1"/>
    <xf numFmtId="0" fontId="5" fillId="0" borderId="0" xfId="0" applyFont="1" applyBorder="1" applyAlignment="1">
      <alignment horizontal="center"/>
    </xf>
    <xf numFmtId="0" fontId="12" fillId="0" borderId="0" xfId="0" applyFont="1" applyAlignment="1">
      <alignment wrapText="1"/>
    </xf>
    <xf numFmtId="0" fontId="5" fillId="0" borderId="9" xfId="3" applyFont="1" applyBorder="1"/>
    <xf numFmtId="0" fontId="10" fillId="0" borderId="10" xfId="0" applyFont="1" applyBorder="1"/>
    <xf numFmtId="166" fontId="10" fillId="0" borderId="10" xfId="4" applyNumberFormat="1" applyFont="1" applyBorder="1"/>
    <xf numFmtId="0" fontId="6" fillId="2" borderId="9" xfId="0" applyFont="1" applyFill="1" applyBorder="1"/>
    <xf numFmtId="1" fontId="5" fillId="6" borderId="9" xfId="0" applyNumberFormat="1" applyFont="1" applyFill="1" applyBorder="1"/>
    <xf numFmtId="168" fontId="5" fillId="0" borderId="13" xfId="0" applyNumberFormat="1" applyFont="1" applyFill="1" applyBorder="1" applyAlignment="1">
      <alignment vertical="center" wrapText="1"/>
    </xf>
    <xf numFmtId="3" fontId="5" fillId="0" borderId="13" xfId="0" applyNumberFormat="1" applyFont="1" applyFill="1" applyBorder="1" applyAlignment="1">
      <alignment vertical="center" wrapText="1"/>
    </xf>
    <xf numFmtId="3" fontId="6" fillId="0" borderId="13" xfId="0" applyNumberFormat="1" applyFont="1" applyBorder="1"/>
    <xf numFmtId="168" fontId="5" fillId="7" borderId="10" xfId="0" applyNumberFormat="1" applyFont="1" applyFill="1" applyBorder="1"/>
    <xf numFmtId="3" fontId="5" fillId="7" borderId="10" xfId="0" applyNumberFormat="1" applyFont="1" applyFill="1" applyBorder="1"/>
    <xf numFmtId="0" fontId="6" fillId="7" borderId="10" xfId="0" applyFont="1" applyFill="1" applyBorder="1"/>
    <xf numFmtId="2" fontId="6" fillId="7" borderId="13" xfId="0" applyNumberFormat="1" applyFont="1" applyFill="1" applyBorder="1" applyAlignment="1">
      <alignment horizontal="right"/>
    </xf>
    <xf numFmtId="3" fontId="16" fillId="7" borderId="13" xfId="0" applyNumberFormat="1" applyFont="1" applyFill="1" applyBorder="1" applyAlignment="1">
      <alignment wrapText="1"/>
    </xf>
    <xf numFmtId="0" fontId="6" fillId="7" borderId="13" xfId="0" applyFont="1" applyFill="1" applyBorder="1"/>
    <xf numFmtId="0" fontId="6" fillId="0" borderId="13" xfId="0" applyFont="1" applyBorder="1" applyAlignment="1">
      <alignment horizontal="right"/>
    </xf>
    <xf numFmtId="0" fontId="5" fillId="0" borderId="13" xfId="0" applyFont="1" applyBorder="1"/>
    <xf numFmtId="0" fontId="17" fillId="0" borderId="13" xfId="0" applyFont="1" applyBorder="1"/>
    <xf numFmtId="0" fontId="18" fillId="0" borderId="13" xfId="0" applyFont="1" applyBorder="1"/>
    <xf numFmtId="0" fontId="6" fillId="0" borderId="10" xfId="0" applyFont="1" applyBorder="1" applyAlignment="1">
      <alignment horizontal="right"/>
    </xf>
    <xf numFmtId="3" fontId="6" fillId="0" borderId="10" xfId="0" applyNumberFormat="1" applyFont="1" applyBorder="1"/>
    <xf numFmtId="0" fontId="6" fillId="0" borderId="9" xfId="0" applyFont="1" applyBorder="1" applyAlignment="1">
      <alignment horizontal="right"/>
    </xf>
    <xf numFmtId="3" fontId="6" fillId="0" borderId="9" xfId="0" applyNumberFormat="1" applyFont="1" applyBorder="1"/>
    <xf numFmtId="0" fontId="5" fillId="0" borderId="9" xfId="0" applyFont="1" applyBorder="1"/>
    <xf numFmtId="0" fontId="5" fillId="0" borderId="11" xfId="0" applyFont="1" applyBorder="1"/>
    <xf numFmtId="0" fontId="5" fillId="7" borderId="11" xfId="0" applyFont="1" applyFill="1" applyBorder="1" applyAlignment="1">
      <alignment wrapText="1"/>
    </xf>
    <xf numFmtId="9" fontId="6" fillId="7" borderId="11" xfId="0" applyNumberFormat="1" applyFont="1" applyFill="1" applyBorder="1"/>
    <xf numFmtId="0" fontId="5" fillId="0" borderId="10" xfId="0" applyFont="1" applyBorder="1" applyAlignment="1">
      <alignment horizontal="right"/>
    </xf>
    <xf numFmtId="0" fontId="6" fillId="0" borderId="10" xfId="0" applyFont="1" applyBorder="1" applyAlignment="1">
      <alignment wrapText="1"/>
    </xf>
    <xf numFmtId="0" fontId="5" fillId="0" borderId="9" xfId="0" applyFont="1" applyBorder="1" applyAlignment="1">
      <alignment wrapText="1"/>
    </xf>
    <xf numFmtId="9" fontId="6" fillId="0" borderId="13" xfId="2" applyFont="1" applyBorder="1"/>
    <xf numFmtId="166" fontId="6" fillId="0" borderId="0" xfId="0" applyNumberFormat="1" applyFont="1" applyBorder="1"/>
    <xf numFmtId="0" fontId="5" fillId="0" borderId="0" xfId="0" applyFont="1" applyBorder="1"/>
    <xf numFmtId="0" fontId="5" fillId="0" borderId="0" xfId="0" applyFont="1" applyFill="1" applyBorder="1"/>
    <xf numFmtId="0" fontId="4" fillId="0" borderId="0" xfId="0" applyFont="1" applyFill="1" applyBorder="1"/>
    <xf numFmtId="3" fontId="4" fillId="0" borderId="0" xfId="0" applyNumberFormat="1" applyFont="1" applyFill="1" applyBorder="1"/>
    <xf numFmtId="0" fontId="19" fillId="9" borderId="19" xfId="0" applyFont="1" applyFill="1" applyBorder="1" applyAlignment="1">
      <alignment vertical="center" wrapText="1"/>
    </xf>
    <xf numFmtId="0" fontId="20" fillId="9" borderId="20" xfId="0" applyFont="1" applyFill="1" applyBorder="1" applyAlignment="1">
      <alignment vertical="center" wrapText="1"/>
    </xf>
    <xf numFmtId="0" fontId="20" fillId="9" borderId="20" xfId="0" applyFont="1" applyFill="1" applyBorder="1" applyAlignment="1">
      <alignment horizontal="center" vertical="center" wrapText="1"/>
    </xf>
    <xf numFmtId="0" fontId="21" fillId="0" borderId="21" xfId="0" applyFont="1" applyBorder="1" applyAlignment="1">
      <alignment vertical="center" wrapText="1"/>
    </xf>
    <xf numFmtId="0" fontId="20" fillId="0" borderId="6" xfId="0" applyFont="1" applyBorder="1" applyAlignment="1">
      <alignment vertical="center" wrapText="1"/>
    </xf>
    <xf numFmtId="0" fontId="22" fillId="0" borderId="21" xfId="0" applyFont="1" applyBorder="1" applyAlignment="1">
      <alignment vertical="center" wrapText="1"/>
    </xf>
    <xf numFmtId="0" fontId="23" fillId="0" borderId="0" xfId="0" applyFont="1" applyAlignment="1">
      <alignment vertical="center"/>
    </xf>
    <xf numFmtId="0" fontId="26" fillId="2" borderId="0" xfId="6" applyFont="1" applyFill="1"/>
    <xf numFmtId="0" fontId="25" fillId="0" borderId="0" xfId="6"/>
    <xf numFmtId="3" fontId="25" fillId="2" borderId="1" xfId="6" applyNumberFormat="1" applyFill="1" applyBorder="1"/>
    <xf numFmtId="3" fontId="25" fillId="2" borderId="27" xfId="6" applyNumberFormat="1" applyFill="1" applyBorder="1"/>
    <xf numFmtId="0" fontId="3" fillId="10" borderId="28" xfId="6" applyFont="1" applyFill="1" applyBorder="1"/>
    <xf numFmtId="0" fontId="25" fillId="10" borderId="29" xfId="6" applyFill="1" applyBorder="1"/>
    <xf numFmtId="0" fontId="25" fillId="10" borderId="30" xfId="6" applyFill="1" applyBorder="1"/>
    <xf numFmtId="0" fontId="25" fillId="10" borderId="22" xfId="6" applyFill="1" applyBorder="1"/>
    <xf numFmtId="0" fontId="3" fillId="10" borderId="23" xfId="6" applyFont="1" applyFill="1" applyBorder="1"/>
    <xf numFmtId="0" fontId="25" fillId="2" borderId="25" xfId="6" applyFill="1" applyBorder="1"/>
    <xf numFmtId="0" fontId="25" fillId="2" borderId="26" xfId="6" applyFill="1" applyBorder="1"/>
    <xf numFmtId="0" fontId="3" fillId="2" borderId="31" xfId="6" applyFont="1" applyFill="1" applyBorder="1"/>
    <xf numFmtId="0" fontId="25" fillId="2" borderId="1" xfId="6" applyFill="1" applyBorder="1"/>
    <xf numFmtId="0" fontId="25" fillId="2" borderId="27" xfId="6" applyFill="1" applyBorder="1"/>
    <xf numFmtId="0" fontId="3" fillId="2" borderId="24" xfId="6" applyFont="1" applyFill="1" applyBorder="1" applyAlignment="1">
      <alignment horizontal="right" wrapText="1"/>
    </xf>
    <xf numFmtId="0" fontId="7" fillId="2" borderId="24" xfId="6" applyFont="1" applyFill="1" applyBorder="1" applyAlignment="1">
      <alignment horizontal="right" wrapText="1"/>
    </xf>
    <xf numFmtId="0" fontId="21" fillId="9" borderId="19" xfId="0" applyFont="1" applyFill="1" applyBorder="1" applyAlignment="1">
      <alignment vertical="center"/>
    </xf>
    <xf numFmtId="0" fontId="21" fillId="0" borderId="6" xfId="0" applyFont="1" applyBorder="1" applyAlignment="1">
      <alignment horizontal="center" vertical="center"/>
    </xf>
    <xf numFmtId="3" fontId="21" fillId="0" borderId="6" xfId="0" applyNumberFormat="1" applyFont="1" applyBorder="1" applyAlignment="1">
      <alignment horizontal="center" vertical="center"/>
    </xf>
    <xf numFmtId="0" fontId="21" fillId="0" borderId="6" xfId="0" applyFont="1" applyBorder="1" applyAlignment="1">
      <alignment horizontal="center" vertical="center" wrapText="1"/>
    </xf>
    <xf numFmtId="0" fontId="27" fillId="0" borderId="6" xfId="0" applyFont="1" applyBorder="1" applyAlignment="1">
      <alignment horizontal="center" vertical="center" wrapText="1"/>
    </xf>
    <xf numFmtId="0" fontId="27" fillId="0" borderId="6" xfId="0" applyFont="1" applyBorder="1" applyAlignment="1">
      <alignment horizontal="center" vertical="center"/>
    </xf>
    <xf numFmtId="0" fontId="21" fillId="0" borderId="32" xfId="0" applyFont="1" applyBorder="1" applyAlignment="1">
      <alignment vertical="center" wrapText="1"/>
    </xf>
    <xf numFmtId="0" fontId="28" fillId="0" borderId="0" xfId="0" applyFont="1" applyAlignment="1">
      <alignment horizontal="justify" vertical="center"/>
    </xf>
    <xf numFmtId="0" fontId="21" fillId="0" borderId="33" xfId="0" applyFont="1" applyBorder="1" applyAlignment="1">
      <alignment horizontal="center" vertical="center"/>
    </xf>
    <xf numFmtId="0" fontId="21" fillId="0" borderId="19" xfId="0" applyFont="1" applyBorder="1" applyAlignment="1">
      <alignment vertical="center" wrapText="1"/>
    </xf>
    <xf numFmtId="3" fontId="21" fillId="0" borderId="19" xfId="0" applyNumberFormat="1" applyFont="1" applyBorder="1" applyAlignment="1">
      <alignment horizontal="center" vertical="center"/>
    </xf>
    <xf numFmtId="0" fontId="22" fillId="9" borderId="19" xfId="0" applyFont="1" applyFill="1" applyBorder="1" applyAlignment="1">
      <alignment vertical="center" wrapText="1"/>
    </xf>
    <xf numFmtId="0" fontId="27" fillId="0" borderId="21" xfId="0" applyFont="1" applyBorder="1" applyAlignment="1">
      <alignment horizontal="left" vertical="center" wrapText="1" indent="1"/>
    </xf>
    <xf numFmtId="0" fontId="22" fillId="0" borderId="39" xfId="0" applyFont="1" applyBorder="1" applyAlignment="1">
      <alignment vertical="center" wrapText="1"/>
    </xf>
    <xf numFmtId="0" fontId="21" fillId="0" borderId="40" xfId="0" applyFont="1" applyBorder="1" applyAlignment="1">
      <alignment horizontal="center" vertical="center" wrapText="1"/>
    </xf>
    <xf numFmtId="0" fontId="22" fillId="0" borderId="32" xfId="0" applyFont="1" applyBorder="1" applyAlignment="1">
      <alignment vertical="center" wrapText="1"/>
    </xf>
    <xf numFmtId="0" fontId="21" fillId="0" borderId="41" xfId="0" applyFont="1" applyBorder="1" applyAlignment="1">
      <alignment horizontal="center" vertical="center" wrapText="1"/>
    </xf>
    <xf numFmtId="0" fontId="29" fillId="0" borderId="6" xfId="0" applyFont="1" applyBorder="1" applyAlignment="1">
      <alignment vertical="center"/>
    </xf>
    <xf numFmtId="0" fontId="29" fillId="0" borderId="21" xfId="0" applyFont="1" applyBorder="1" applyAlignment="1">
      <alignment vertical="center" wrapText="1"/>
    </xf>
    <xf numFmtId="0" fontId="27" fillId="0" borderId="21" xfId="0" applyFont="1" applyBorder="1" applyAlignment="1">
      <alignment vertical="center" wrapText="1"/>
    </xf>
    <xf numFmtId="0" fontId="19" fillId="0" borderId="21" xfId="0" applyFont="1" applyBorder="1" applyAlignment="1">
      <alignment vertical="center" wrapText="1"/>
    </xf>
    <xf numFmtId="0" fontId="28" fillId="0" borderId="0" xfId="0" applyFont="1" applyAlignment="1">
      <alignment vertical="center"/>
    </xf>
    <xf numFmtId="0" fontId="21" fillId="0" borderId="6" xfId="0" applyFont="1" applyFill="1" applyBorder="1" applyAlignment="1">
      <alignment horizontal="center" vertical="center"/>
    </xf>
    <xf numFmtId="0" fontId="21" fillId="0" borderId="6" xfId="0" applyFont="1" applyFill="1" applyBorder="1" applyAlignment="1">
      <alignment horizontal="center" vertical="center" wrapText="1"/>
    </xf>
    <xf numFmtId="0" fontId="30" fillId="0" borderId="0" xfId="0" applyFont="1" applyAlignment="1">
      <alignment vertical="center"/>
    </xf>
    <xf numFmtId="3" fontId="5" fillId="0" borderId="42" xfId="0" applyNumberFormat="1" applyFont="1" applyBorder="1"/>
    <xf numFmtId="0" fontId="5" fillId="8" borderId="43" xfId="0" applyFont="1" applyFill="1" applyBorder="1" applyAlignment="1">
      <alignment wrapText="1"/>
    </xf>
    <xf numFmtId="0" fontId="31" fillId="0" borderId="0" xfId="0" applyFont="1"/>
    <xf numFmtId="0" fontId="18" fillId="0" borderId="1" xfId="0" applyFont="1" applyBorder="1"/>
    <xf numFmtId="0" fontId="32" fillId="0" borderId="19" xfId="0" applyFont="1" applyBorder="1" applyAlignment="1">
      <alignment horizontal="justify"/>
    </xf>
    <xf numFmtId="0" fontId="32" fillId="0" borderId="20" xfId="0" applyFont="1" applyBorder="1" applyAlignment="1">
      <alignment horizontal="center"/>
    </xf>
    <xf numFmtId="0" fontId="33" fillId="0" borderId="21" xfId="0" applyFont="1" applyBorder="1" applyAlignment="1">
      <alignment horizontal="justify"/>
    </xf>
    <xf numFmtId="0" fontId="33" fillId="0" borderId="6" xfId="0" applyFont="1" applyBorder="1" applyAlignment="1">
      <alignment horizontal="center"/>
    </xf>
    <xf numFmtId="0" fontId="4" fillId="0" borderId="9" xfId="0" applyFont="1" applyBorder="1"/>
    <xf numFmtId="0" fontId="4" fillId="0" borderId="9" xfId="0" applyFont="1" applyBorder="1" applyAlignment="1">
      <alignment wrapText="1"/>
    </xf>
    <xf numFmtId="3" fontId="5" fillId="0" borderId="42" xfId="0" applyNumberFormat="1" applyFont="1" applyBorder="1" applyAlignment="1">
      <alignment wrapText="1"/>
    </xf>
    <xf numFmtId="3" fontId="35" fillId="0" borderId="42" xfId="0" applyNumberFormat="1" applyFont="1" applyBorder="1"/>
    <xf numFmtId="0" fontId="5" fillId="8" borderId="43" xfId="0" applyFont="1" applyFill="1" applyBorder="1" applyAlignment="1">
      <alignment wrapText="1"/>
    </xf>
    <xf numFmtId="0" fontId="5" fillId="0" borderId="1" xfId="0" applyFont="1" applyBorder="1"/>
    <xf numFmtId="0" fontId="10" fillId="0" borderId="1" xfId="0" applyFont="1" applyBorder="1"/>
    <xf numFmtId="0" fontId="0" fillId="0" borderId="1" xfId="0" applyBorder="1"/>
    <xf numFmtId="166" fontId="10" fillId="0" borderId="1" xfId="4" applyNumberFormat="1" applyFont="1" applyBorder="1"/>
    <xf numFmtId="166" fontId="5" fillId="0" borderId="1" xfId="4" applyNumberFormat="1" applyFont="1" applyBorder="1"/>
    <xf numFmtId="0" fontId="6" fillId="2" borderId="1" xfId="0" applyFont="1" applyFill="1" applyBorder="1"/>
    <xf numFmtId="1" fontId="5" fillId="6" borderId="1" xfId="0" applyNumberFormat="1" applyFont="1" applyFill="1" applyBorder="1"/>
    <xf numFmtId="167" fontId="5" fillId="0" borderId="1" xfId="0" applyNumberFormat="1" applyFont="1" applyBorder="1" applyAlignment="1">
      <alignment horizontal="right" vertical="center"/>
    </xf>
    <xf numFmtId="0" fontId="5" fillId="0" borderId="1" xfId="0" applyFont="1" applyFill="1" applyBorder="1" applyAlignment="1">
      <alignment vertical="center" wrapText="1"/>
    </xf>
    <xf numFmtId="3" fontId="5" fillId="0" borderId="1" xfId="0" applyNumberFormat="1" applyFont="1" applyBorder="1"/>
    <xf numFmtId="168" fontId="5" fillId="0" borderId="1" xfId="0" applyNumberFormat="1" applyFont="1" applyFill="1" applyBorder="1" applyAlignment="1">
      <alignment vertical="center" wrapText="1"/>
    </xf>
    <xf numFmtId="3" fontId="5" fillId="0" borderId="1" xfId="0" applyNumberFormat="1" applyFont="1" applyFill="1" applyBorder="1" applyAlignment="1">
      <alignment vertical="center" wrapText="1"/>
    </xf>
    <xf numFmtId="3" fontId="6" fillId="0" borderId="1" xfId="0" applyNumberFormat="1" applyFont="1" applyBorder="1"/>
    <xf numFmtId="3" fontId="5" fillId="0" borderId="0" xfId="0" applyNumberFormat="1" applyFont="1" applyFill="1" applyBorder="1" applyAlignment="1">
      <alignment vertical="center" wrapText="1"/>
    </xf>
    <xf numFmtId="0" fontId="4" fillId="0" borderId="0" xfId="0" applyFont="1" applyBorder="1" applyAlignment="1">
      <alignment wrapText="1"/>
    </xf>
    <xf numFmtId="167" fontId="5" fillId="0" borderId="0" xfId="0" applyNumberFormat="1" applyFont="1" applyBorder="1"/>
    <xf numFmtId="166" fontId="10" fillId="0" borderId="0" xfId="0" applyNumberFormat="1" applyFont="1" applyBorder="1"/>
    <xf numFmtId="0" fontId="36" fillId="0" borderId="0" xfId="0" applyFont="1"/>
    <xf numFmtId="0" fontId="17" fillId="0" borderId="1" xfId="0" applyFont="1" applyBorder="1"/>
    <xf numFmtId="3" fontId="4" fillId="0" borderId="1" xfId="0" applyNumberFormat="1" applyFont="1" applyFill="1" applyBorder="1" applyAlignment="1">
      <alignment vertical="top" wrapText="1"/>
    </xf>
    <xf numFmtId="0" fontId="36" fillId="0" borderId="0" xfId="0" applyFont="1" applyAlignment="1">
      <alignment vertical="top" wrapText="1"/>
    </xf>
    <xf numFmtId="3" fontId="25" fillId="2" borderId="1" xfId="6" applyNumberFormat="1" applyFill="1" applyBorder="1" applyAlignment="1">
      <alignment vertical="top" wrapText="1"/>
    </xf>
    <xf numFmtId="3" fontId="25" fillId="2" borderId="27" xfId="6" applyNumberFormat="1" applyFill="1" applyBorder="1" applyAlignment="1">
      <alignment vertical="top" wrapText="1"/>
    </xf>
    <xf numFmtId="3" fontId="8" fillId="0" borderId="1" xfId="0" applyNumberFormat="1" applyFont="1" applyFill="1" applyBorder="1" applyAlignment="1">
      <alignment vertical="top" wrapText="1"/>
    </xf>
    <xf numFmtId="3" fontId="3" fillId="2" borderId="1" xfId="6" applyNumberFormat="1" applyFont="1" applyFill="1" applyBorder="1" applyAlignment="1">
      <alignment vertical="top" wrapText="1"/>
    </xf>
    <xf numFmtId="3" fontId="3" fillId="2" borderId="27" xfId="6" applyNumberFormat="1" applyFont="1" applyFill="1" applyBorder="1" applyAlignment="1">
      <alignment vertical="top" wrapText="1"/>
    </xf>
    <xf numFmtId="0" fontId="27" fillId="13" borderId="6" xfId="0" applyFont="1" applyFill="1" applyBorder="1" applyAlignment="1">
      <alignment horizontal="center" vertical="center" wrapText="1"/>
    </xf>
    <xf numFmtId="3" fontId="4" fillId="0" borderId="0" xfId="0" applyNumberFormat="1" applyFont="1" applyFill="1" applyBorder="1" applyAlignment="1">
      <alignment vertical="center"/>
    </xf>
    <xf numFmtId="0" fontId="6" fillId="0" borderId="9" xfId="0" applyFont="1" applyBorder="1" applyAlignment="1">
      <alignment vertical="center"/>
    </xf>
    <xf numFmtId="1" fontId="11" fillId="5" borderId="9" xfId="0" applyNumberFormat="1" applyFont="1" applyFill="1" applyBorder="1" applyAlignment="1">
      <alignment vertical="center"/>
    </xf>
    <xf numFmtId="166" fontId="6" fillId="0" borderId="9" xfId="4" applyNumberFormat="1" applyFont="1" applyBorder="1" applyAlignment="1">
      <alignment vertical="center"/>
    </xf>
    <xf numFmtId="166" fontId="5" fillId="0" borderId="10" xfId="4" applyNumberFormat="1" applyFont="1" applyBorder="1" applyAlignment="1">
      <alignment vertical="center"/>
    </xf>
    <xf numFmtId="3" fontId="6" fillId="0" borderId="13" xfId="0" applyNumberFormat="1" applyFont="1" applyBorder="1" applyAlignment="1">
      <alignment vertical="center"/>
    </xf>
    <xf numFmtId="2" fontId="6" fillId="0" borderId="11" xfId="0" applyNumberFormat="1" applyFont="1" applyBorder="1" applyAlignment="1">
      <alignment horizontal="right" vertical="center"/>
    </xf>
    <xf numFmtId="3" fontId="5" fillId="0" borderId="11" xfId="0" applyNumberFormat="1" applyFont="1" applyFill="1" applyBorder="1" applyAlignment="1">
      <alignment vertical="center" wrapText="1"/>
    </xf>
    <xf numFmtId="9" fontId="6" fillId="0" borderId="11" xfId="2" applyNumberFormat="1" applyFont="1" applyBorder="1" applyAlignment="1">
      <alignment vertical="center"/>
    </xf>
    <xf numFmtId="2" fontId="6" fillId="0" borderId="18" xfId="0" applyNumberFormat="1" applyFont="1" applyBorder="1" applyAlignment="1">
      <alignment horizontal="right" vertical="center"/>
    </xf>
    <xf numFmtId="3" fontId="5" fillId="0" borderId="18" xfId="0" applyNumberFormat="1" applyFont="1" applyFill="1" applyBorder="1" applyAlignment="1">
      <alignment vertical="center" wrapText="1"/>
    </xf>
    <xf numFmtId="3" fontId="6" fillId="14" borderId="42" xfId="0" applyNumberFormat="1" applyFont="1" applyFill="1" applyBorder="1" applyAlignment="1">
      <alignment vertical="center"/>
    </xf>
    <xf numFmtId="169" fontId="5" fillId="14" borderId="42" xfId="4" applyNumberFormat="1" applyFont="1" applyFill="1" applyBorder="1" applyAlignment="1">
      <alignment vertical="center"/>
    </xf>
    <xf numFmtId="0" fontId="5" fillId="0" borderId="0" xfId="0" applyFont="1" applyBorder="1" applyAlignment="1">
      <alignment horizontal="right" vertical="center"/>
    </xf>
    <xf numFmtId="0" fontId="5" fillId="0" borderId="12" xfId="0" applyFont="1" applyBorder="1" applyAlignment="1">
      <alignment vertical="center"/>
    </xf>
    <xf numFmtId="0" fontId="5" fillId="0" borderId="11" xfId="0" applyFont="1" applyBorder="1" applyAlignment="1">
      <alignment vertical="center"/>
    </xf>
    <xf numFmtId="169" fontId="6" fillId="0" borderId="11" xfId="0" applyNumberFormat="1" applyFont="1" applyBorder="1" applyAlignment="1">
      <alignment vertical="center"/>
    </xf>
    <xf numFmtId="167" fontId="5" fillId="4" borderId="10" xfId="0" applyNumberFormat="1" applyFont="1" applyFill="1" applyBorder="1" applyAlignment="1">
      <alignment vertical="center"/>
    </xf>
    <xf numFmtId="0" fontId="5" fillId="4" borderId="10" xfId="0" applyFont="1" applyFill="1" applyBorder="1" applyAlignment="1">
      <alignment vertical="center"/>
    </xf>
    <xf numFmtId="169" fontId="34" fillId="4" borderId="10" xfId="0" applyNumberFormat="1" applyFont="1" applyFill="1" applyBorder="1" applyAlignment="1">
      <alignment vertical="center"/>
    </xf>
    <xf numFmtId="1" fontId="54" fillId="0" borderId="1" xfId="0" applyNumberFormat="1" applyFont="1" applyBorder="1"/>
    <xf numFmtId="0" fontId="55" fillId="0" borderId="0" xfId="0" applyFont="1" applyAlignment="1"/>
    <xf numFmtId="0" fontId="55" fillId="0" borderId="38" xfId="0" applyFont="1" applyBorder="1" applyAlignment="1">
      <alignment horizontal="center"/>
    </xf>
    <xf numFmtId="0" fontId="6" fillId="2" borderId="53" xfId="0" applyFont="1" applyFill="1" applyBorder="1"/>
    <xf numFmtId="1" fontId="54" fillId="0" borderId="53" xfId="0" applyNumberFormat="1" applyFont="1" applyBorder="1"/>
    <xf numFmtId="0" fontId="56" fillId="0" borderId="0" xfId="0" applyFont="1"/>
    <xf numFmtId="0" fontId="58" fillId="0" borderId="0" xfId="0" applyFont="1" applyAlignment="1">
      <alignment wrapText="1"/>
    </xf>
    <xf numFmtId="0" fontId="0" fillId="0" borderId="0" xfId="0" applyFont="1"/>
    <xf numFmtId="1" fontId="59" fillId="0" borderId="1" xfId="0" applyNumberFormat="1" applyFont="1" applyBorder="1"/>
    <xf numFmtId="0" fontId="0" fillId="0" borderId="0" xfId="0" applyFont="1" applyAlignment="1">
      <alignment horizontal="left"/>
    </xf>
    <xf numFmtId="0" fontId="0" fillId="0" borderId="1" xfId="0" applyFont="1" applyFill="1" applyBorder="1"/>
    <xf numFmtId="1" fontId="59" fillId="0" borderId="1" xfId="0" applyNumberFormat="1" applyFont="1" applyBorder="1" applyAlignment="1">
      <alignment wrapText="1"/>
    </xf>
    <xf numFmtId="4" fontId="0" fillId="0" borderId="1" xfId="0" applyNumberFormat="1" applyFont="1" applyFill="1" applyBorder="1"/>
    <xf numFmtId="0" fontId="0" fillId="0" borderId="0" xfId="0" applyFont="1" applyFill="1" applyBorder="1"/>
    <xf numFmtId="4" fontId="0" fillId="0" borderId="0" xfId="0" applyNumberFormat="1" applyFont="1" applyFill="1" applyBorder="1"/>
    <xf numFmtId="0" fontId="60" fillId="0" borderId="9" xfId="0" applyFont="1" applyBorder="1"/>
    <xf numFmtId="0" fontId="56" fillId="0" borderId="9" xfId="0" applyFont="1" applyBorder="1"/>
    <xf numFmtId="0" fontId="56" fillId="0" borderId="0" xfId="0" applyFont="1" applyBorder="1"/>
    <xf numFmtId="3" fontId="60" fillId="0" borderId="9" xfId="0" applyNumberFormat="1" applyFont="1" applyFill="1" applyBorder="1"/>
    <xf numFmtId="0" fontId="60" fillId="0" borderId="0" xfId="0" applyFont="1" applyBorder="1" applyAlignment="1">
      <alignment horizontal="center"/>
    </xf>
    <xf numFmtId="0" fontId="60" fillId="0" borderId="9" xfId="3" applyFont="1" applyBorder="1"/>
    <xf numFmtId="166" fontId="56" fillId="0" borderId="9" xfId="4" applyNumberFormat="1" applyFont="1" applyBorder="1"/>
    <xf numFmtId="1" fontId="60" fillId="6" borderId="9" xfId="0" applyNumberFormat="1" applyFont="1" applyFill="1" applyBorder="1"/>
    <xf numFmtId="0" fontId="0" fillId="0" borderId="0" xfId="0" applyAlignment="1">
      <alignment horizontal="left"/>
    </xf>
    <xf numFmtId="0" fontId="25" fillId="10" borderId="30" xfId="6" applyFill="1" applyBorder="1" applyAlignment="1">
      <alignment horizontal="left"/>
    </xf>
    <xf numFmtId="0" fontId="3" fillId="10" borderId="23" xfId="6" applyFont="1" applyFill="1" applyBorder="1" applyAlignment="1">
      <alignment horizontal="left"/>
    </xf>
    <xf numFmtId="0" fontId="7" fillId="2" borderId="24" xfId="6" applyFont="1" applyFill="1" applyBorder="1" applyAlignment="1">
      <alignment horizontal="left" wrapText="1"/>
    </xf>
    <xf numFmtId="0" fontId="25" fillId="2" borderId="26" xfId="6" applyFill="1" applyBorder="1" applyAlignment="1">
      <alignment horizontal="left"/>
    </xf>
    <xf numFmtId="0" fontId="56" fillId="34" borderId="9" xfId="0" applyFont="1" applyFill="1" applyBorder="1" applyAlignment="1">
      <alignment wrapText="1"/>
    </xf>
    <xf numFmtId="0" fontId="60" fillId="31" borderId="9" xfId="0" applyFont="1" applyFill="1" applyBorder="1"/>
    <xf numFmtId="169" fontId="60" fillId="31" borderId="9" xfId="0" applyNumberFormat="1" applyFont="1" applyFill="1" applyBorder="1"/>
    <xf numFmtId="0" fontId="60" fillId="4" borderId="9" xfId="0" applyFont="1" applyFill="1" applyBorder="1"/>
    <xf numFmtId="0" fontId="60" fillId="3" borderId="9" xfId="0" applyFont="1" applyFill="1" applyBorder="1"/>
    <xf numFmtId="0" fontId="62" fillId="13" borderId="1" xfId="0" applyFont="1" applyFill="1" applyBorder="1" applyAlignment="1">
      <alignment horizontal="left" wrapText="1" indent="1"/>
    </xf>
    <xf numFmtId="3" fontId="62" fillId="13" borderId="1" xfId="0" applyNumberFormat="1" applyFont="1" applyFill="1" applyBorder="1" applyAlignment="1">
      <alignment horizontal="left" wrapText="1" indent="1"/>
    </xf>
    <xf numFmtId="3" fontId="62" fillId="4" borderId="1" xfId="0" applyNumberFormat="1" applyFont="1" applyFill="1" applyBorder="1" applyAlignment="1">
      <alignment horizontal="right" wrapText="1" indent="1"/>
    </xf>
    <xf numFmtId="3" fontId="62" fillId="4" borderId="1" xfId="0" applyNumberFormat="1" applyFont="1" applyFill="1" applyBorder="1" applyAlignment="1">
      <alignment horizontal="left" wrapText="1" indent="1"/>
    </xf>
    <xf numFmtId="3" fontId="62" fillId="32" borderId="1" xfId="0" applyNumberFormat="1" applyFont="1" applyFill="1" applyBorder="1" applyAlignment="1">
      <alignment horizontal="right" wrapText="1" indent="1"/>
    </xf>
    <xf numFmtId="3" fontId="62" fillId="32" borderId="1" xfId="0" applyNumberFormat="1" applyFont="1" applyFill="1" applyBorder="1" applyAlignment="1">
      <alignment horizontal="left" wrapText="1" indent="1"/>
    </xf>
    <xf numFmtId="3" fontId="62" fillId="37" borderId="1" xfId="0" applyNumberFormat="1" applyFont="1" applyFill="1" applyBorder="1" applyAlignment="1">
      <alignment horizontal="left" wrapText="1" indent="1"/>
    </xf>
    <xf numFmtId="3" fontId="62" fillId="31" borderId="1" xfId="0" applyNumberFormat="1" applyFont="1" applyFill="1" applyBorder="1" applyAlignment="1">
      <alignment horizontal="left" wrapText="1" indent="1"/>
    </xf>
    <xf numFmtId="3" fontId="62" fillId="3" borderId="1" xfId="0" applyNumberFormat="1" applyFont="1" applyFill="1" applyBorder="1" applyAlignment="1">
      <alignment horizontal="left" wrapText="1" indent="1"/>
    </xf>
    <xf numFmtId="3" fontId="62" fillId="38" borderId="1" xfId="0" applyNumberFormat="1" applyFont="1" applyFill="1" applyBorder="1" applyAlignment="1">
      <alignment horizontal="right" wrapText="1" indent="1"/>
    </xf>
    <xf numFmtId="0" fontId="62" fillId="38" borderId="1" xfId="0" applyFont="1" applyFill="1" applyBorder="1" applyAlignment="1">
      <alignment horizontal="left" wrapText="1" indent="1"/>
    </xf>
    <xf numFmtId="3" fontId="62" fillId="13" borderId="6" xfId="0" applyNumberFormat="1" applyFont="1" applyFill="1" applyBorder="1" applyAlignment="1">
      <alignment horizontal="right" wrapText="1"/>
    </xf>
    <xf numFmtId="166" fontId="7" fillId="33" borderId="1" xfId="1" applyNumberFormat="1" applyFont="1" applyFill="1" applyBorder="1"/>
    <xf numFmtId="166" fontId="7" fillId="31" borderId="1" xfId="1" applyNumberFormat="1" applyFont="1" applyFill="1" applyBorder="1"/>
    <xf numFmtId="166" fontId="7" fillId="4" borderId="1" xfId="1" applyNumberFormat="1" applyFont="1" applyFill="1" applyBorder="1"/>
    <xf numFmtId="166" fontId="7" fillId="3" borderId="1" xfId="1" applyNumberFormat="1" applyFont="1" applyFill="1" applyBorder="1"/>
    <xf numFmtId="0" fontId="28" fillId="0" borderId="0" xfId="0" applyFont="1"/>
    <xf numFmtId="0" fontId="28" fillId="0" borderId="1" xfId="0" applyFont="1" applyBorder="1"/>
    <xf numFmtId="0" fontId="62" fillId="13" borderId="0" xfId="0" applyFont="1" applyFill="1" applyAlignment="1">
      <alignment horizontal="left"/>
    </xf>
    <xf numFmtId="0" fontId="62" fillId="13" borderId="0" xfId="0" applyFont="1" applyFill="1"/>
    <xf numFmtId="3" fontId="62" fillId="13" borderId="1" xfId="0" applyNumberFormat="1" applyFont="1" applyFill="1" applyBorder="1"/>
    <xf numFmtId="1" fontId="62" fillId="13" borderId="1" xfId="0" applyNumberFormat="1" applyFont="1" applyFill="1" applyBorder="1" applyAlignment="1">
      <alignment wrapText="1"/>
    </xf>
    <xf numFmtId="9" fontId="62" fillId="13" borderId="1" xfId="0" applyNumberFormat="1" applyFont="1" applyFill="1" applyBorder="1"/>
    <xf numFmtId="3" fontId="62" fillId="13" borderId="0" xfId="0" applyNumberFormat="1" applyFont="1" applyFill="1"/>
    <xf numFmtId="0" fontId="28" fillId="13" borderId="0" xfId="0" applyFont="1" applyFill="1" applyAlignment="1">
      <alignment horizontal="left" vertical="center" indent="1"/>
    </xf>
    <xf numFmtId="166" fontId="62" fillId="32" borderId="1" xfId="1" applyNumberFormat="1" applyFont="1" applyFill="1" applyBorder="1"/>
    <xf numFmtId="0" fontId="28" fillId="13" borderId="0" xfId="0" applyFont="1" applyFill="1" applyAlignment="1">
      <alignment vertical="center"/>
    </xf>
    <xf numFmtId="166" fontId="62" fillId="37" borderId="1" xfId="1" applyNumberFormat="1" applyFont="1" applyFill="1" applyBorder="1"/>
    <xf numFmtId="9" fontId="62" fillId="37" borderId="1" xfId="1" applyNumberFormat="1" applyFont="1" applyFill="1" applyBorder="1"/>
    <xf numFmtId="166" fontId="62" fillId="31" borderId="1" xfId="1" applyNumberFormat="1" applyFont="1" applyFill="1" applyBorder="1"/>
    <xf numFmtId="166" fontId="62" fillId="4" borderId="1" xfId="1" applyNumberFormat="1" applyFont="1" applyFill="1" applyBorder="1"/>
    <xf numFmtId="166" fontId="62" fillId="3" borderId="1" xfId="1" applyNumberFormat="1" applyFont="1" applyFill="1" applyBorder="1"/>
    <xf numFmtId="0" fontId="62" fillId="13" borderId="0" xfId="0" applyFont="1" applyFill="1" applyAlignment="1">
      <alignment horizontal="left" wrapText="1"/>
    </xf>
    <xf numFmtId="164" fontId="62" fillId="13" borderId="1" xfId="7" applyFont="1" applyFill="1" applyBorder="1"/>
    <xf numFmtId="0" fontId="62" fillId="13" borderId="1" xfId="0" applyFont="1" applyFill="1" applyBorder="1"/>
    <xf numFmtId="3" fontId="62" fillId="13" borderId="0" xfId="0" applyNumberFormat="1" applyFont="1" applyFill="1" applyAlignment="1">
      <alignment horizontal="left"/>
    </xf>
    <xf numFmtId="0" fontId="66" fillId="13" borderId="0" xfId="0" applyFont="1" applyFill="1"/>
    <xf numFmtId="0" fontId="66" fillId="13" borderId="1" xfId="0" applyFont="1" applyFill="1" applyBorder="1"/>
    <xf numFmtId="0" fontId="28" fillId="13" borderId="1" xfId="0" applyFont="1" applyFill="1" applyBorder="1"/>
    <xf numFmtId="3" fontId="62" fillId="39" borderId="1" xfId="0" applyNumberFormat="1" applyFont="1" applyFill="1" applyBorder="1" applyAlignment="1">
      <alignment horizontal="left" wrapText="1" indent="1"/>
    </xf>
    <xf numFmtId="1" fontId="63" fillId="13" borderId="1" xfId="0" applyNumberFormat="1" applyFont="1" applyFill="1" applyBorder="1"/>
    <xf numFmtId="0" fontId="62" fillId="13" borderId="1" xfId="0" applyFont="1" applyFill="1" applyBorder="1" applyAlignment="1">
      <alignment horizontal="center" wrapText="1"/>
    </xf>
    <xf numFmtId="0" fontId="62" fillId="13" borderId="1" xfId="0" applyFont="1" applyFill="1" applyBorder="1" applyAlignment="1">
      <alignment wrapText="1"/>
    </xf>
    <xf numFmtId="0" fontId="62" fillId="13" borderId="1" xfId="0" applyFont="1" applyFill="1" applyBorder="1" applyAlignment="1">
      <alignment horizontal="left" wrapText="1"/>
    </xf>
    <xf numFmtId="166" fontId="62" fillId="39" borderId="1" xfId="1" applyNumberFormat="1" applyFont="1" applyFill="1" applyBorder="1"/>
    <xf numFmtId="0" fontId="62" fillId="13" borderId="4" xfId="0" applyFont="1" applyFill="1" applyBorder="1" applyAlignment="1">
      <alignment horizontal="center" wrapText="1"/>
    </xf>
    <xf numFmtId="166" fontId="62" fillId="35" borderId="1" xfId="1" applyNumberFormat="1" applyFont="1" applyFill="1" applyBorder="1"/>
    <xf numFmtId="3" fontId="62" fillId="35" borderId="1" xfId="0" applyNumberFormat="1" applyFont="1" applyFill="1" applyBorder="1" applyAlignment="1">
      <alignment horizontal="left" wrapText="1" indent="1"/>
    </xf>
    <xf numFmtId="9" fontId="62" fillId="35" borderId="1" xfId="1" applyNumberFormat="1" applyFont="1" applyFill="1" applyBorder="1"/>
    <xf numFmtId="0" fontId="62" fillId="32" borderId="7" xfId="0" applyFont="1" applyFill="1" applyBorder="1" applyAlignment="1">
      <alignment horizontal="right" vertical="center" wrapText="1"/>
    </xf>
    <xf numFmtId="0" fontId="62" fillId="4" borderId="7" xfId="0" applyFont="1" applyFill="1" applyBorder="1" applyAlignment="1">
      <alignment horizontal="right" vertical="center" wrapText="1"/>
    </xf>
    <xf numFmtId="0" fontId="62" fillId="35" borderId="7" xfId="0" applyFont="1" applyFill="1" applyBorder="1" applyAlignment="1">
      <alignment horizontal="right" vertical="center" wrapText="1"/>
    </xf>
    <xf numFmtId="168" fontId="22" fillId="0" borderId="14" xfId="0" applyNumberFormat="1" applyFont="1" applyFill="1" applyBorder="1" applyAlignment="1">
      <alignment horizontal="right" vertical="center" wrapText="1"/>
    </xf>
    <xf numFmtId="0" fontId="21" fillId="0" borderId="0" xfId="0" applyFont="1"/>
    <xf numFmtId="0" fontId="21" fillId="0" borderId="0" xfId="0" applyFont="1" applyBorder="1"/>
    <xf numFmtId="166" fontId="22" fillId="0" borderId="57" xfId="4" applyNumberFormat="1" applyFont="1" applyBorder="1"/>
    <xf numFmtId="1" fontId="22" fillId="6" borderId="54" xfId="0" applyNumberFormat="1" applyFont="1" applyFill="1" applyBorder="1"/>
    <xf numFmtId="168" fontId="22" fillId="37" borderId="14" xfId="0" applyNumberFormat="1" applyFont="1" applyFill="1" applyBorder="1" applyAlignment="1">
      <alignment horizontal="right" vertical="center" wrapText="1"/>
    </xf>
    <xf numFmtId="168" fontId="22" fillId="37" borderId="14" xfId="0" applyNumberFormat="1" applyFont="1" applyFill="1" applyBorder="1" applyAlignment="1">
      <alignment horizontal="left" vertical="center" wrapText="1"/>
    </xf>
    <xf numFmtId="168" fontId="22" fillId="32" borderId="14" xfId="0" applyNumberFormat="1" applyFont="1" applyFill="1" applyBorder="1" applyAlignment="1">
      <alignment horizontal="right" vertical="center" wrapText="1"/>
    </xf>
    <xf numFmtId="168" fontId="22" fillId="33" borderId="14" xfId="0" applyNumberFormat="1" applyFont="1" applyFill="1" applyBorder="1" applyAlignment="1">
      <alignment horizontal="right" vertical="center" wrapText="1"/>
    </xf>
    <xf numFmtId="166" fontId="7" fillId="33" borderId="1" xfId="1" applyNumberFormat="1" applyFont="1" applyFill="1" applyBorder="1" applyAlignment="1">
      <alignment wrapText="1"/>
    </xf>
    <xf numFmtId="168" fontId="22" fillId="34" borderId="14" xfId="0" applyNumberFormat="1" applyFont="1" applyFill="1" applyBorder="1" applyAlignment="1">
      <alignment horizontal="right" vertical="center" wrapText="1"/>
    </xf>
    <xf numFmtId="168" fontId="22" fillId="34" borderId="14" xfId="0" applyNumberFormat="1" applyFont="1" applyFill="1" applyBorder="1" applyAlignment="1">
      <alignment horizontal="left" vertical="center" wrapText="1"/>
    </xf>
    <xf numFmtId="168" fontId="22" fillId="36" borderId="14" xfId="0" applyNumberFormat="1" applyFont="1" applyFill="1" applyBorder="1" applyAlignment="1">
      <alignment horizontal="right" vertical="center" wrapText="1"/>
    </xf>
    <xf numFmtId="166" fontId="7" fillId="36" borderId="1" xfId="1" applyNumberFormat="1" applyFont="1" applyFill="1" applyBorder="1"/>
    <xf numFmtId="168" fontId="22" fillId="31" borderId="14" xfId="0" applyNumberFormat="1" applyFont="1" applyFill="1" applyBorder="1" applyAlignment="1">
      <alignment horizontal="right" vertical="center" wrapText="1"/>
    </xf>
    <xf numFmtId="168" fontId="22" fillId="4" borderId="14" xfId="0" applyNumberFormat="1" applyFont="1" applyFill="1" applyBorder="1" applyAlignment="1">
      <alignment horizontal="right" vertical="center" wrapText="1"/>
    </xf>
    <xf numFmtId="166" fontId="21" fillId="0" borderId="0" xfId="0" applyNumberFormat="1" applyFont="1" applyBorder="1"/>
    <xf numFmtId="168" fontId="22" fillId="3" borderId="14" xfId="0" applyNumberFormat="1" applyFont="1" applyFill="1" applyBorder="1" applyAlignment="1">
      <alignment horizontal="right" vertical="center" wrapText="1"/>
    </xf>
    <xf numFmtId="0" fontId="22" fillId="0" borderId="0" xfId="0" applyFont="1" applyBorder="1"/>
    <xf numFmtId="166" fontId="22" fillId="0" borderId="0" xfId="0" applyNumberFormat="1" applyFont="1" applyBorder="1"/>
    <xf numFmtId="3" fontId="4" fillId="13" borderId="1" xfId="0" applyNumberFormat="1" applyFont="1" applyFill="1" applyBorder="1" applyAlignment="1">
      <alignment vertical="top" wrapText="1"/>
    </xf>
    <xf numFmtId="0" fontId="62" fillId="32" borderId="7" xfId="0" applyFont="1" applyFill="1" applyBorder="1" applyAlignment="1">
      <alignment vertical="center" wrapText="1"/>
    </xf>
    <xf numFmtId="0" fontId="62" fillId="32" borderId="8" xfId="0" applyFont="1" applyFill="1" applyBorder="1" applyAlignment="1">
      <alignment vertical="center" wrapText="1"/>
    </xf>
    <xf numFmtId="0" fontId="62" fillId="37" borderId="7" xfId="0" applyFont="1" applyFill="1" applyBorder="1" applyAlignment="1">
      <alignment vertical="center" wrapText="1"/>
    </xf>
    <xf numFmtId="0" fontId="62" fillId="37" borderId="8" xfId="0" applyFont="1" applyFill="1" applyBorder="1" applyAlignment="1">
      <alignment vertical="center" wrapText="1"/>
    </xf>
    <xf numFmtId="9" fontId="7" fillId="34" borderId="1" xfId="1" applyNumberFormat="1" applyFont="1" applyFill="1" applyBorder="1"/>
    <xf numFmtId="166" fontId="28" fillId="0" borderId="0" xfId="0" applyNumberFormat="1" applyFont="1"/>
    <xf numFmtId="0" fontId="18" fillId="0" borderId="66" xfId="0" applyFont="1" applyFill="1" applyBorder="1"/>
    <xf numFmtId="0" fontId="0" fillId="31" borderId="1" xfId="0" applyFill="1" applyBorder="1"/>
    <xf numFmtId="0" fontId="65" fillId="40" borderId="1" xfId="0" applyFont="1" applyFill="1" applyBorder="1" applyAlignment="1">
      <alignment vertical="center"/>
    </xf>
    <xf numFmtId="170" fontId="65" fillId="40" borderId="1" xfId="0" applyNumberFormat="1" applyFont="1" applyFill="1" applyBorder="1" applyAlignment="1">
      <alignment horizontal="center" vertical="center"/>
    </xf>
    <xf numFmtId="0" fontId="28" fillId="40" borderId="1" xfId="0" applyFont="1" applyFill="1" applyBorder="1" applyAlignment="1">
      <alignment vertical="center"/>
    </xf>
    <xf numFmtId="0" fontId="62" fillId="0" borderId="0" xfId="0" applyFont="1"/>
    <xf numFmtId="0" fontId="62" fillId="40" borderId="1" xfId="0" applyFont="1" applyFill="1" applyBorder="1" applyAlignment="1">
      <alignment vertical="center"/>
    </xf>
    <xf numFmtId="1" fontId="70" fillId="0" borderId="1" xfId="0" applyNumberFormat="1" applyFont="1" applyBorder="1"/>
    <xf numFmtId="0" fontId="65" fillId="32" borderId="1" xfId="0" applyFont="1" applyFill="1" applyBorder="1" applyAlignment="1">
      <alignment vertical="center"/>
    </xf>
    <xf numFmtId="170" fontId="62" fillId="32" borderId="1" xfId="0" applyNumberFormat="1" applyFont="1" applyFill="1" applyBorder="1" applyAlignment="1">
      <alignment horizontal="center" vertical="center"/>
    </xf>
    <xf numFmtId="0" fontId="65" fillId="35" borderId="1" xfId="0" applyFont="1" applyFill="1" applyBorder="1" applyAlignment="1">
      <alignment vertical="center"/>
    </xf>
    <xf numFmtId="170" fontId="65" fillId="35" borderId="1" xfId="0" applyNumberFormat="1" applyFont="1" applyFill="1" applyBorder="1" applyAlignment="1">
      <alignment horizontal="center" vertical="center"/>
    </xf>
    <xf numFmtId="0" fontId="65" fillId="34" borderId="1" xfId="0" applyFont="1" applyFill="1" applyBorder="1" applyAlignment="1">
      <alignment vertical="center"/>
    </xf>
    <xf numFmtId="170" fontId="65" fillId="34" borderId="1" xfId="0" applyNumberFormat="1" applyFont="1" applyFill="1" applyBorder="1" applyAlignment="1">
      <alignment horizontal="center" vertical="center"/>
    </xf>
    <xf numFmtId="0" fontId="56" fillId="31" borderId="9" xfId="0" applyFont="1" applyFill="1" applyBorder="1" applyAlignment="1">
      <alignment wrapText="1"/>
    </xf>
    <xf numFmtId="9" fontId="56" fillId="31" borderId="9" xfId="0" applyNumberFormat="1" applyFont="1" applyFill="1" applyBorder="1"/>
    <xf numFmtId="0" fontId="56" fillId="31" borderId="9" xfId="0" applyFont="1" applyFill="1" applyBorder="1"/>
    <xf numFmtId="0" fontId="0" fillId="0" borderId="0" xfId="0" applyFont="1" applyAlignment="1">
      <alignment horizontal="right"/>
    </xf>
    <xf numFmtId="0" fontId="56" fillId="4" borderId="9" xfId="0" applyFont="1" applyFill="1" applyBorder="1" applyAlignment="1">
      <alignment wrapText="1"/>
    </xf>
    <xf numFmtId="0" fontId="56" fillId="3" borderId="9" xfId="0" applyFont="1" applyFill="1" applyBorder="1" applyAlignment="1">
      <alignment wrapText="1"/>
    </xf>
    <xf numFmtId="168" fontId="22" fillId="32" borderId="14" xfId="0" applyNumberFormat="1" applyFont="1" applyFill="1" applyBorder="1" applyAlignment="1">
      <alignment horizontal="left" vertical="center" wrapText="1"/>
    </xf>
    <xf numFmtId="0" fontId="28" fillId="0" borderId="0" xfId="0" applyFont="1" applyFill="1"/>
    <xf numFmtId="9" fontId="7" fillId="36" borderId="1" xfId="1" applyNumberFormat="1" applyFont="1" applyFill="1" applyBorder="1"/>
    <xf numFmtId="0" fontId="28" fillId="3" borderId="12" xfId="0" applyFont="1" applyFill="1" applyBorder="1" applyAlignment="1">
      <alignment wrapText="1"/>
    </xf>
    <xf numFmtId="0" fontId="28" fillId="3" borderId="56" xfId="0" applyFont="1" applyFill="1" applyBorder="1" applyAlignment="1">
      <alignment wrapText="1"/>
    </xf>
    <xf numFmtId="0" fontId="28" fillId="3" borderId="59" xfId="0" applyFont="1" applyFill="1" applyBorder="1" applyAlignment="1">
      <alignment wrapText="1"/>
    </xf>
    <xf numFmtId="0" fontId="60" fillId="41" borderId="9" xfId="0" applyFont="1" applyFill="1" applyBorder="1" applyAlignment="1">
      <alignment wrapText="1"/>
    </xf>
    <xf numFmtId="9" fontId="56" fillId="41" borderId="9" xfId="2" applyFont="1" applyFill="1" applyBorder="1"/>
    <xf numFmtId="0" fontId="56" fillId="41" borderId="9" xfId="0" applyFont="1" applyFill="1" applyBorder="1" applyAlignment="1">
      <alignment wrapText="1"/>
    </xf>
    <xf numFmtId="0" fontId="62" fillId="13" borderId="25" xfId="0" applyFont="1" applyFill="1" applyBorder="1"/>
    <xf numFmtId="0" fontId="62" fillId="31" borderId="7" xfId="0" applyFont="1" applyFill="1" applyBorder="1" applyAlignment="1">
      <alignment horizontal="right" vertical="center" wrapText="1"/>
    </xf>
    <xf numFmtId="0" fontId="62" fillId="38" borderId="7" xfId="0" applyFont="1" applyFill="1" applyBorder="1" applyAlignment="1">
      <alignment horizontal="right" vertical="center" wrapText="1"/>
    </xf>
    <xf numFmtId="0" fontId="62" fillId="39" borderId="7" xfId="0" applyFont="1" applyFill="1" applyBorder="1" applyAlignment="1">
      <alignment horizontal="right" vertical="center" wrapText="1"/>
    </xf>
    <xf numFmtId="0" fontId="62" fillId="37" borderId="7" xfId="0" applyFont="1" applyFill="1" applyBorder="1" applyAlignment="1">
      <alignment horizontal="right" vertical="center" wrapText="1"/>
    </xf>
    <xf numFmtId="0" fontId="62" fillId="3" borderId="7" xfId="0" applyFont="1" applyFill="1" applyBorder="1" applyAlignment="1">
      <alignment horizontal="right" vertical="center" wrapText="1"/>
    </xf>
    <xf numFmtId="3" fontId="62" fillId="13" borderId="2" xfId="0" applyNumberFormat="1" applyFont="1" applyFill="1" applyBorder="1" applyAlignment="1">
      <alignment horizontal="center" wrapText="1"/>
    </xf>
    <xf numFmtId="3" fontId="62" fillId="13" borderId="3" xfId="0" applyNumberFormat="1" applyFont="1" applyFill="1" applyBorder="1" applyAlignment="1">
      <alignment horizontal="center" wrapText="1"/>
    </xf>
    <xf numFmtId="0" fontId="62" fillId="13" borderId="2" xfId="0" applyFont="1" applyFill="1" applyBorder="1" applyAlignment="1">
      <alignment horizontal="center" wrapText="1"/>
    </xf>
    <xf numFmtId="0" fontId="62" fillId="13" borderId="3" xfId="0" applyFont="1" applyFill="1" applyBorder="1" applyAlignment="1">
      <alignment horizontal="center" wrapText="1"/>
    </xf>
    <xf numFmtId="3" fontId="7" fillId="37" borderId="1" xfId="1" applyNumberFormat="1" applyFont="1" applyFill="1" applyBorder="1"/>
    <xf numFmtId="9" fontId="7" fillId="33" borderId="1" xfId="1" applyNumberFormat="1" applyFont="1" applyFill="1" applyBorder="1"/>
    <xf numFmtId="3" fontId="7" fillId="33" borderId="1" xfId="1" applyNumberFormat="1" applyFont="1" applyFill="1" applyBorder="1"/>
    <xf numFmtId="2" fontId="7" fillId="34" borderId="1" xfId="1" applyNumberFormat="1" applyFont="1" applyFill="1" applyBorder="1"/>
    <xf numFmtId="2" fontId="7" fillId="36" borderId="1" xfId="1" applyNumberFormat="1" applyFont="1" applyFill="1" applyBorder="1"/>
    <xf numFmtId="10" fontId="7" fillId="32" borderId="1" xfId="1" applyNumberFormat="1" applyFont="1" applyFill="1" applyBorder="1"/>
    <xf numFmtId="3" fontId="7" fillId="32" borderId="1" xfId="1" applyNumberFormat="1" applyFont="1" applyFill="1" applyBorder="1"/>
    <xf numFmtId="3" fontId="7" fillId="31" borderId="1" xfId="1" applyNumberFormat="1" applyFont="1" applyFill="1" applyBorder="1"/>
    <xf numFmtId="3" fontId="7" fillId="4" borderId="1" xfId="1" applyNumberFormat="1" applyFont="1" applyFill="1" applyBorder="1"/>
    <xf numFmtId="3" fontId="7" fillId="3" borderId="1" xfId="1" applyNumberFormat="1" applyFont="1" applyFill="1" applyBorder="1"/>
    <xf numFmtId="2" fontId="60" fillId="31" borderId="9" xfId="0" applyNumberFormat="1" applyFont="1" applyFill="1" applyBorder="1"/>
    <xf numFmtId="2" fontId="56" fillId="31" borderId="9" xfId="0" applyNumberFormat="1" applyFont="1" applyFill="1" applyBorder="1"/>
    <xf numFmtId="2" fontId="56" fillId="4" borderId="9" xfId="4" applyNumberFormat="1" applyFont="1" applyFill="1" applyBorder="1"/>
    <xf numFmtId="2" fontId="56" fillId="4" borderId="9" xfId="0" applyNumberFormat="1" applyFont="1" applyFill="1" applyBorder="1"/>
    <xf numFmtId="2" fontId="60" fillId="3" borderId="9" xfId="0" applyNumberFormat="1" applyFont="1" applyFill="1" applyBorder="1"/>
    <xf numFmtId="2" fontId="56" fillId="3" borderId="9" xfId="0" applyNumberFormat="1" applyFont="1" applyFill="1" applyBorder="1"/>
    <xf numFmtId="1" fontId="34" fillId="0" borderId="9" xfId="0" applyNumberFormat="1" applyFont="1" applyFill="1" applyBorder="1"/>
    <xf numFmtId="10" fontId="56" fillId="41" borderId="9" xfId="2" applyNumberFormat="1" applyFont="1" applyFill="1" applyBorder="1"/>
    <xf numFmtId="10" fontId="56" fillId="41" borderId="9" xfId="0" applyNumberFormat="1" applyFont="1" applyFill="1" applyBorder="1"/>
    <xf numFmtId="10" fontId="56" fillId="34" borderId="9" xfId="0" applyNumberFormat="1" applyFont="1" applyFill="1" applyBorder="1"/>
    <xf numFmtId="9" fontId="34" fillId="0" borderId="9" xfId="0" applyNumberFormat="1" applyFont="1" applyFill="1" applyBorder="1"/>
    <xf numFmtId="37" fontId="6" fillId="0" borderId="18" xfId="1" applyNumberFormat="1" applyFont="1" applyBorder="1" applyAlignment="1">
      <alignment vertical="center"/>
    </xf>
    <xf numFmtId="0" fontId="5" fillId="13" borderId="9" xfId="0" applyFont="1" applyFill="1" applyBorder="1" applyAlignment="1">
      <alignment wrapText="1"/>
    </xf>
    <xf numFmtId="0" fontId="5" fillId="8" borderId="0" xfId="0" applyFont="1" applyFill="1" applyBorder="1" applyAlignment="1">
      <alignment wrapText="1"/>
    </xf>
    <xf numFmtId="0" fontId="20" fillId="42" borderId="0" xfId="0" applyFont="1" applyFill="1" applyAlignment="1" applyProtection="1">
      <alignment wrapText="1"/>
    </xf>
    <xf numFmtId="0" fontId="28" fillId="0" borderId="53" xfId="0" applyFont="1" applyBorder="1" applyAlignment="1" applyProtection="1">
      <alignment wrapText="1"/>
    </xf>
    <xf numFmtId="0" fontId="62" fillId="4" borderId="67" xfId="0" applyFont="1" applyFill="1" applyBorder="1" applyAlignment="1">
      <alignment horizontal="right" vertical="center" wrapText="1"/>
    </xf>
    <xf numFmtId="0" fontId="62" fillId="4" borderId="67" xfId="0" applyFont="1" applyFill="1" applyBorder="1" applyAlignment="1">
      <alignment vertical="center" wrapText="1"/>
    </xf>
    <xf numFmtId="0" fontId="62" fillId="4" borderId="71" xfId="0" applyFont="1" applyFill="1" applyBorder="1" applyAlignment="1">
      <alignment vertical="center" wrapText="1"/>
    </xf>
    <xf numFmtId="3" fontId="62" fillId="4" borderId="53" xfId="0" applyNumberFormat="1" applyFont="1" applyFill="1" applyBorder="1" applyAlignment="1">
      <alignment horizontal="right" wrapText="1" indent="1"/>
    </xf>
    <xf numFmtId="3" fontId="62" fillId="4" borderId="53" xfId="0" applyNumberFormat="1" applyFont="1" applyFill="1" applyBorder="1" applyAlignment="1">
      <alignment horizontal="left" wrapText="1" indent="1"/>
    </xf>
    <xf numFmtId="0" fontId="62" fillId="4" borderId="53" xfId="0" applyFont="1" applyFill="1" applyBorder="1" applyAlignment="1">
      <alignment horizontal="left" vertical="center" wrapText="1"/>
    </xf>
    <xf numFmtId="166" fontId="62" fillId="4" borderId="53" xfId="1" applyNumberFormat="1" applyFont="1" applyFill="1" applyBorder="1"/>
    <xf numFmtId="0" fontId="62" fillId="33" borderId="7" xfId="0" applyFont="1" applyFill="1" applyBorder="1" applyAlignment="1">
      <alignment horizontal="right" vertical="center" wrapText="1"/>
    </xf>
    <xf numFmtId="3" fontId="62" fillId="33" borderId="1" xfId="0" applyNumberFormat="1" applyFont="1" applyFill="1" applyBorder="1" applyAlignment="1">
      <alignment horizontal="right" wrapText="1" indent="1"/>
    </xf>
    <xf numFmtId="0" fontId="28" fillId="42" borderId="0" xfId="0" applyFont="1" applyFill="1" applyAlignment="1" applyProtection="1">
      <alignment wrapText="1"/>
    </xf>
    <xf numFmtId="0" fontId="28" fillId="0" borderId="0" xfId="0" applyFont="1" applyAlignment="1" applyProtection="1">
      <alignment wrapText="1"/>
    </xf>
    <xf numFmtId="0" fontId="28" fillId="0" borderId="53" xfId="0" applyFont="1" applyBorder="1" applyAlignment="1" applyProtection="1">
      <alignment horizontal="center" vertical="center" wrapText="1"/>
    </xf>
    <xf numFmtId="9" fontId="28" fillId="43" borderId="53" xfId="2" applyFont="1" applyFill="1" applyBorder="1" applyAlignment="1" applyProtection="1">
      <alignment horizontal="right" vertical="center" wrapText="1"/>
    </xf>
    <xf numFmtId="0" fontId="28" fillId="0" borderId="53" xfId="0" applyFont="1" applyFill="1" applyBorder="1" applyAlignment="1" applyProtection="1">
      <alignment horizontal="center" vertical="center" wrapText="1"/>
    </xf>
    <xf numFmtId="3" fontId="28" fillId="43" borderId="53" xfId="0" applyNumberFormat="1" applyFont="1" applyFill="1" applyBorder="1" applyAlignment="1" applyProtection="1">
      <alignment wrapText="1"/>
    </xf>
    <xf numFmtId="0" fontId="28" fillId="0" borderId="25" xfId="0" applyFont="1" applyBorder="1" applyAlignment="1" applyProtection="1">
      <alignment horizontal="center" vertical="center" wrapText="1"/>
    </xf>
    <xf numFmtId="9" fontId="28" fillId="43" borderId="25" xfId="2" applyFont="1" applyFill="1" applyBorder="1" applyAlignment="1" applyProtection="1">
      <alignment horizontal="right" vertical="center" wrapText="1"/>
    </xf>
    <xf numFmtId="3" fontId="62" fillId="13" borderId="0" xfId="0" applyNumberFormat="1" applyFont="1" applyFill="1" applyBorder="1" applyAlignment="1">
      <alignment horizontal="left" wrapText="1" indent="1"/>
    </xf>
    <xf numFmtId="0" fontId="62" fillId="44" borderId="67" xfId="0" applyFont="1" applyFill="1" applyBorder="1" applyAlignment="1">
      <alignment horizontal="right" vertical="center" wrapText="1"/>
    </xf>
    <xf numFmtId="0" fontId="62" fillId="44" borderId="67" xfId="0" applyFont="1" applyFill="1" applyBorder="1" applyAlignment="1">
      <alignment vertical="center" wrapText="1"/>
    </xf>
    <xf numFmtId="0" fontId="62" fillId="44" borderId="71" xfId="0" applyFont="1" applyFill="1" applyBorder="1" applyAlignment="1">
      <alignment vertical="center" wrapText="1"/>
    </xf>
    <xf numFmtId="3" fontId="62" fillId="44" borderId="53" xfId="0" applyNumberFormat="1" applyFont="1" applyFill="1" applyBorder="1" applyAlignment="1">
      <alignment horizontal="right" wrapText="1" indent="1"/>
    </xf>
    <xf numFmtId="0" fontId="62" fillId="44" borderId="53" xfId="0" applyFont="1" applyFill="1" applyBorder="1" applyAlignment="1">
      <alignment horizontal="left" wrapText="1" indent="1"/>
    </xf>
    <xf numFmtId="0" fontId="28" fillId="13" borderId="0" xfId="0" applyFont="1" applyFill="1" applyAlignment="1" applyProtection="1">
      <alignment wrapText="1"/>
    </xf>
    <xf numFmtId="0" fontId="20" fillId="13" borderId="0" xfId="0" applyFont="1" applyFill="1" applyAlignment="1" applyProtection="1">
      <alignment wrapText="1"/>
    </xf>
    <xf numFmtId="166" fontId="28" fillId="0" borderId="53" xfId="0" applyNumberFormat="1" applyFont="1" applyBorder="1" applyAlignment="1" applyProtection="1">
      <alignment wrapText="1"/>
    </xf>
    <xf numFmtId="166" fontId="28" fillId="43" borderId="53" xfId="0" applyNumberFormat="1" applyFont="1" applyFill="1" applyBorder="1" applyAlignment="1" applyProtection="1">
      <alignment wrapText="1"/>
    </xf>
    <xf numFmtId="3" fontId="28" fillId="4" borderId="53" xfId="0" applyNumberFormat="1" applyFont="1" applyFill="1" applyBorder="1" applyAlignment="1" applyProtection="1">
      <alignment wrapText="1"/>
    </xf>
    <xf numFmtId="0" fontId="62" fillId="13" borderId="34" xfId="0" applyFont="1" applyFill="1" applyBorder="1" applyAlignment="1">
      <alignment horizontal="left" wrapText="1"/>
    </xf>
    <xf numFmtId="0" fontId="73" fillId="13" borderId="35" xfId="0" applyFont="1" applyFill="1" applyBorder="1" applyAlignment="1">
      <alignment horizontal="left" wrapText="1"/>
    </xf>
    <xf numFmtId="0" fontId="62" fillId="13" borderId="35" xfId="0" applyFont="1" applyFill="1" applyBorder="1" applyAlignment="1">
      <alignment horizontal="left" wrapText="1"/>
    </xf>
    <xf numFmtId="0" fontId="62" fillId="13" borderId="36" xfId="0" applyFont="1" applyFill="1" applyBorder="1" applyAlignment="1">
      <alignment horizontal="left" wrapText="1"/>
    </xf>
    <xf numFmtId="0" fontId="62" fillId="13" borderId="73" xfId="0" applyFont="1" applyFill="1" applyBorder="1" applyAlignment="1">
      <alignment horizontal="left" wrapText="1"/>
    </xf>
    <xf numFmtId="0" fontId="62" fillId="13" borderId="0" xfId="0" applyFont="1" applyFill="1" applyBorder="1" applyAlignment="1">
      <alignment horizontal="left" wrapText="1"/>
    </xf>
    <xf numFmtId="0" fontId="62" fillId="13" borderId="41" xfId="0" applyFont="1" applyFill="1" applyBorder="1" applyAlignment="1">
      <alignment horizontal="left" wrapText="1"/>
    </xf>
    <xf numFmtId="0" fontId="62" fillId="13" borderId="53" xfId="0" applyFont="1" applyFill="1" applyBorder="1" applyAlignment="1">
      <alignment wrapText="1"/>
    </xf>
    <xf numFmtId="0" fontId="74" fillId="13" borderId="0" xfId="0" applyFont="1" applyFill="1" applyBorder="1"/>
    <xf numFmtId="1" fontId="63" fillId="13" borderId="53" xfId="0" applyNumberFormat="1" applyFont="1" applyFill="1" applyBorder="1"/>
    <xf numFmtId="0" fontId="0" fillId="13" borderId="0" xfId="0" applyFill="1" applyBorder="1"/>
    <xf numFmtId="3" fontId="0" fillId="13" borderId="0" xfId="0" applyNumberFormat="1" applyFill="1" applyBorder="1"/>
    <xf numFmtId="0" fontId="36" fillId="13" borderId="0" xfId="0" applyFont="1" applyFill="1" applyBorder="1"/>
    <xf numFmtId="3" fontId="36" fillId="13" borderId="0" xfId="0" applyNumberFormat="1" applyFont="1" applyFill="1" applyBorder="1"/>
    <xf numFmtId="0" fontId="62" fillId="13" borderId="37" xfId="0" applyFont="1" applyFill="1" applyBorder="1" applyAlignment="1">
      <alignment horizontal="left" wrapText="1"/>
    </xf>
    <xf numFmtId="0" fontId="62" fillId="13" borderId="38" xfId="0" applyFont="1" applyFill="1" applyBorder="1" applyAlignment="1">
      <alignment horizontal="left" wrapText="1"/>
    </xf>
    <xf numFmtId="0" fontId="62" fillId="13" borderId="6" xfId="0" applyFont="1" applyFill="1" applyBorder="1" applyAlignment="1">
      <alignment horizontal="left" wrapText="1"/>
    </xf>
    <xf numFmtId="0" fontId="28" fillId="0" borderId="72" xfId="0" applyFont="1" applyBorder="1" applyAlignment="1" applyProtection="1">
      <alignment wrapText="1"/>
    </xf>
    <xf numFmtId="0" fontId="0" fillId="0" borderId="53" xfId="0" applyBorder="1" applyAlignment="1">
      <alignment wrapText="1"/>
    </xf>
    <xf numFmtId="0" fontId="28" fillId="0" borderId="72" xfId="0" applyFont="1" applyBorder="1" applyAlignment="1" applyProtection="1">
      <alignment vertical="top" wrapText="1"/>
    </xf>
    <xf numFmtId="0" fontId="62" fillId="45" borderId="41" xfId="0" applyFont="1" applyFill="1" applyBorder="1" applyAlignment="1">
      <alignment horizontal="left" wrapText="1"/>
    </xf>
    <xf numFmtId="0" fontId="62" fillId="45" borderId="0" xfId="0" applyFont="1" applyFill="1" applyAlignment="1">
      <alignment horizontal="left" wrapText="1"/>
    </xf>
    <xf numFmtId="3" fontId="0" fillId="4" borderId="53" xfId="0" applyNumberFormat="1" applyFill="1" applyBorder="1"/>
    <xf numFmtId="0" fontId="0" fillId="4" borderId="53" xfId="0" applyFill="1" applyBorder="1"/>
    <xf numFmtId="0" fontId="74" fillId="43" borderId="53" xfId="0" applyFont="1" applyFill="1" applyBorder="1"/>
    <xf numFmtId="0" fontId="0" fillId="43" borderId="53" xfId="0" applyFill="1" applyBorder="1"/>
    <xf numFmtId="3" fontId="0" fillId="43" borderId="53" xfId="0" applyNumberFormat="1" applyFill="1" applyBorder="1"/>
    <xf numFmtId="0" fontId="62" fillId="13" borderId="53" xfId="0" applyFont="1" applyFill="1" applyBorder="1" applyAlignment="1">
      <alignment horizontal="left" wrapText="1"/>
    </xf>
    <xf numFmtId="166" fontId="62" fillId="13" borderId="0" xfId="0" applyNumberFormat="1" applyFont="1" applyFill="1"/>
    <xf numFmtId="0" fontId="0" fillId="43" borderId="53" xfId="0" applyFont="1" applyFill="1" applyBorder="1"/>
    <xf numFmtId="0" fontId="75" fillId="10" borderId="22" xfId="6" applyFont="1" applyFill="1" applyBorder="1"/>
    <xf numFmtId="3" fontId="62" fillId="13" borderId="1" xfId="0" applyNumberFormat="1" applyFont="1" applyFill="1" applyBorder="1" applyAlignment="1">
      <alignment vertical="center"/>
    </xf>
    <xf numFmtId="0" fontId="62" fillId="13" borderId="0" xfId="0" applyFont="1" applyFill="1" applyAlignment="1">
      <alignment vertical="center"/>
    </xf>
    <xf numFmtId="1" fontId="62" fillId="13" borderId="1" xfId="0" applyNumberFormat="1" applyFont="1" applyFill="1" applyBorder="1" applyAlignment="1">
      <alignment vertical="center" wrapText="1"/>
    </xf>
    <xf numFmtId="0" fontId="0" fillId="0" borderId="0" xfId="0" applyAlignment="1">
      <alignment vertical="center"/>
    </xf>
    <xf numFmtId="1" fontId="76" fillId="13" borderId="1" xfId="0" applyNumberFormat="1" applyFont="1" applyFill="1" applyBorder="1"/>
    <xf numFmtId="0" fontId="76" fillId="13" borderId="1" xfId="0" applyFont="1" applyFill="1" applyBorder="1"/>
    <xf numFmtId="0" fontId="64" fillId="0" borderId="0" xfId="0" applyFont="1" applyAlignment="1">
      <alignment horizontal="center"/>
    </xf>
    <xf numFmtId="0" fontId="22" fillId="7" borderId="12" xfId="0" applyFont="1" applyFill="1" applyBorder="1" applyAlignment="1">
      <alignment wrapText="1"/>
    </xf>
    <xf numFmtId="166" fontId="22" fillId="7" borderId="16" xfId="0" applyNumberFormat="1" applyFont="1" applyFill="1" applyBorder="1" applyAlignment="1">
      <alignment wrapText="1"/>
    </xf>
    <xf numFmtId="0" fontId="22" fillId="8" borderId="67" xfId="0" applyFont="1" applyFill="1" applyBorder="1" applyAlignment="1">
      <alignment wrapText="1"/>
    </xf>
    <xf numFmtId="0" fontId="22" fillId="8" borderId="56" xfId="0" applyFont="1" applyFill="1" applyBorder="1" applyAlignment="1">
      <alignment wrapText="1"/>
    </xf>
    <xf numFmtId="166" fontId="7" fillId="34" borderId="7" xfId="1" applyNumberFormat="1" applyFont="1" applyFill="1" applyBorder="1" applyAlignment="1">
      <alignment horizontal="left"/>
    </xf>
    <xf numFmtId="166" fontId="7" fillId="34" borderId="43" xfId="1" applyNumberFormat="1" applyFont="1" applyFill="1" applyBorder="1" applyAlignment="1">
      <alignment horizontal="left"/>
    </xf>
    <xf numFmtId="166" fontId="7" fillId="34" borderId="8" xfId="1" applyNumberFormat="1" applyFont="1" applyFill="1" applyBorder="1" applyAlignment="1">
      <alignment horizontal="left"/>
    </xf>
    <xf numFmtId="0" fontId="22" fillId="8" borderId="14" xfId="0" applyFont="1" applyFill="1" applyBorder="1" applyAlignment="1">
      <alignment wrapText="1"/>
    </xf>
    <xf numFmtId="0" fontId="22" fillId="8" borderId="15" xfId="0" applyFont="1" applyFill="1" applyBorder="1" applyAlignment="1">
      <alignment wrapText="1"/>
    </xf>
    <xf numFmtId="168" fontId="22" fillId="32" borderId="14" xfId="0" applyNumberFormat="1" applyFont="1" applyFill="1" applyBorder="1" applyAlignment="1">
      <alignment horizontal="left" vertical="center" wrapText="1"/>
    </xf>
    <xf numFmtId="168" fontId="22" fillId="32" borderId="43" xfId="0" applyNumberFormat="1" applyFont="1" applyFill="1" applyBorder="1" applyAlignment="1">
      <alignment horizontal="left" vertical="center" wrapText="1"/>
    </xf>
    <xf numFmtId="168" fontId="22" fillId="32" borderId="8" xfId="0" applyNumberFormat="1" applyFont="1" applyFill="1" applyBorder="1" applyAlignment="1">
      <alignment horizontal="left" vertical="center" wrapText="1"/>
    </xf>
    <xf numFmtId="0" fontId="22" fillId="7" borderId="16" xfId="0" applyFont="1" applyFill="1" applyBorder="1" applyAlignment="1">
      <alignment wrapText="1"/>
    </xf>
    <xf numFmtId="0" fontId="22" fillId="7" borderId="56" xfId="0" applyFont="1" applyFill="1" applyBorder="1" applyAlignment="1">
      <alignment wrapText="1"/>
    </xf>
    <xf numFmtId="0" fontId="22" fillId="7" borderId="15" xfId="0" applyFont="1" applyFill="1" applyBorder="1" applyAlignment="1">
      <alignment wrapText="1"/>
    </xf>
    <xf numFmtId="0" fontId="22" fillId="8" borderId="16" xfId="0" applyFont="1" applyFill="1" applyBorder="1" applyAlignment="1">
      <alignment wrapText="1"/>
    </xf>
    <xf numFmtId="0" fontId="22" fillId="8" borderId="12" xfId="0" applyFont="1" applyFill="1" applyBorder="1" applyAlignment="1">
      <alignment wrapText="1"/>
    </xf>
    <xf numFmtId="0" fontId="22" fillId="7" borderId="14" xfId="0" applyFont="1" applyFill="1" applyBorder="1" applyAlignment="1">
      <alignment wrapText="1"/>
    </xf>
    <xf numFmtId="0" fontId="3" fillId="7" borderId="16" xfId="0" applyFont="1" applyFill="1" applyBorder="1" applyAlignment="1">
      <alignment wrapText="1"/>
    </xf>
    <xf numFmtId="0" fontId="3" fillId="7" borderId="12" xfId="0" applyFont="1" applyFill="1" applyBorder="1" applyAlignment="1">
      <alignment wrapText="1"/>
    </xf>
    <xf numFmtId="0" fontId="68" fillId="0" borderId="0" xfId="0" applyFont="1" applyAlignment="1">
      <alignment horizontal="center"/>
    </xf>
    <xf numFmtId="168" fontId="22" fillId="33" borderId="14" xfId="0" applyNumberFormat="1" applyFont="1" applyFill="1" applyBorder="1" applyAlignment="1">
      <alignment horizontal="left" vertical="center" wrapText="1"/>
    </xf>
    <xf numFmtId="168" fontId="22" fillId="33" borderId="43" xfId="0" applyNumberFormat="1" applyFont="1" applyFill="1" applyBorder="1" applyAlignment="1">
      <alignment horizontal="left" vertical="center" wrapText="1"/>
    </xf>
    <xf numFmtId="168" fontId="22" fillId="33" borderId="8" xfId="0" applyNumberFormat="1" applyFont="1" applyFill="1" applyBorder="1" applyAlignment="1">
      <alignment horizontal="left" vertical="center" wrapText="1"/>
    </xf>
    <xf numFmtId="0" fontId="28" fillId="3" borderId="17" xfId="0" applyFont="1" applyFill="1" applyBorder="1" applyAlignment="1">
      <alignment horizontal="center" wrapText="1"/>
    </xf>
    <xf numFmtId="0" fontId="28" fillId="3" borderId="0" xfId="0" applyFont="1" applyFill="1" applyBorder="1" applyAlignment="1">
      <alignment horizontal="center" wrapText="1"/>
    </xf>
    <xf numFmtId="9" fontId="56" fillId="34" borderId="55" xfId="0" applyNumberFormat="1" applyFont="1" applyFill="1" applyBorder="1" applyAlignment="1">
      <alignment horizontal="center"/>
    </xf>
    <xf numFmtId="9" fontId="56" fillId="34" borderId="60" xfId="0" applyNumberFormat="1" applyFont="1" applyFill="1" applyBorder="1" applyAlignment="1">
      <alignment horizontal="center"/>
    </xf>
    <xf numFmtId="9" fontId="56" fillId="34" borderId="61" xfId="0" applyNumberFormat="1" applyFont="1" applyFill="1" applyBorder="1" applyAlignment="1">
      <alignment horizontal="center"/>
    </xf>
    <xf numFmtId="0" fontId="57" fillId="0" borderId="0" xfId="0" applyFont="1" applyAlignment="1">
      <alignment horizontal="center"/>
    </xf>
    <xf numFmtId="0" fontId="67" fillId="13" borderId="0" xfId="0" applyFont="1" applyFill="1" applyAlignment="1">
      <alignment horizontal="left"/>
    </xf>
    <xf numFmtId="0" fontId="62" fillId="4" borderId="7" xfId="0" applyFont="1" applyFill="1" applyBorder="1" applyAlignment="1">
      <alignment vertical="center" wrapText="1"/>
    </xf>
    <xf numFmtId="0" fontId="62" fillId="4" borderId="8" xfId="0" applyFont="1" applyFill="1" applyBorder="1" applyAlignment="1">
      <alignment vertical="center" wrapText="1"/>
    </xf>
    <xf numFmtId="0" fontId="62" fillId="32" borderId="7" xfId="0" applyFont="1" applyFill="1" applyBorder="1" applyAlignment="1">
      <alignment vertical="center" wrapText="1"/>
    </xf>
    <xf numFmtId="0" fontId="62" fillId="32" borderId="8" xfId="0" applyFont="1" applyFill="1" applyBorder="1" applyAlignment="1">
      <alignment vertical="center" wrapText="1"/>
    </xf>
    <xf numFmtId="0" fontId="62" fillId="35" borderId="7" xfId="0" applyFont="1" applyFill="1" applyBorder="1" applyAlignment="1">
      <alignment vertical="center" wrapText="1"/>
    </xf>
    <xf numFmtId="0" fontId="62" fillId="35" borderId="8" xfId="0" applyFont="1" applyFill="1" applyBorder="1" applyAlignment="1">
      <alignment vertical="center" wrapText="1"/>
    </xf>
    <xf numFmtId="0" fontId="62" fillId="13" borderId="62" xfId="0" applyFont="1" applyFill="1" applyBorder="1" applyAlignment="1">
      <alignment horizontal="center" wrapText="1"/>
    </xf>
    <xf numFmtId="0" fontId="62" fillId="13" borderId="63" xfId="0" applyFont="1" applyFill="1" applyBorder="1" applyAlignment="1">
      <alignment horizontal="center" wrapText="1"/>
    </xf>
    <xf numFmtId="0" fontId="62" fillId="13" borderId="64" xfId="0" applyFont="1" applyFill="1" applyBorder="1" applyAlignment="1">
      <alignment horizontal="center" wrapText="1"/>
    </xf>
    <xf numFmtId="0" fontId="62" fillId="13" borderId="65" xfId="0" applyFont="1" applyFill="1" applyBorder="1" applyAlignment="1">
      <alignment horizontal="center" wrapText="1"/>
    </xf>
    <xf numFmtId="0" fontId="62" fillId="4" borderId="1" xfId="0" applyFont="1" applyFill="1" applyBorder="1" applyAlignment="1">
      <alignment horizontal="left" vertical="center" wrapText="1"/>
    </xf>
    <xf numFmtId="0" fontId="62" fillId="3" borderId="1" xfId="0" applyFont="1" applyFill="1" applyBorder="1" applyAlignment="1">
      <alignment horizontal="left" vertical="center" wrapText="1"/>
    </xf>
    <xf numFmtId="0" fontId="62" fillId="38" borderId="7" xfId="0" applyFont="1" applyFill="1" applyBorder="1" applyAlignment="1">
      <alignment vertical="center" wrapText="1"/>
    </xf>
    <xf numFmtId="0" fontId="62" fillId="38" borderId="8" xfId="0" applyFont="1" applyFill="1" applyBorder="1" applyAlignment="1">
      <alignment vertical="center" wrapText="1"/>
    </xf>
    <xf numFmtId="0" fontId="28" fillId="0" borderId="72" xfId="0" applyFont="1" applyBorder="1" applyAlignment="1" applyProtection="1">
      <alignment vertical="top" wrapText="1"/>
    </xf>
    <xf numFmtId="0" fontId="28" fillId="0" borderId="25" xfId="0" applyFont="1" applyBorder="1" applyAlignment="1" applyProtection="1">
      <alignment vertical="top" wrapText="1"/>
    </xf>
    <xf numFmtId="0" fontId="62" fillId="33" borderId="7" xfId="0" applyFont="1" applyFill="1" applyBorder="1" applyAlignment="1">
      <alignment vertical="center" wrapText="1"/>
    </xf>
    <xf numFmtId="0" fontId="62" fillId="33" borderId="8" xfId="0" applyFont="1" applyFill="1" applyBorder="1" applyAlignment="1">
      <alignment vertical="center" wrapText="1"/>
    </xf>
    <xf numFmtId="0" fontId="28" fillId="0" borderId="72" xfId="0" applyFont="1" applyBorder="1" applyAlignment="1" applyProtection="1">
      <alignment wrapText="1"/>
    </xf>
    <xf numFmtId="0" fontId="28" fillId="0" borderId="25" xfId="0" applyFont="1" applyBorder="1" applyAlignment="1" applyProtection="1">
      <alignment wrapText="1"/>
    </xf>
    <xf numFmtId="0" fontId="62" fillId="39" borderId="7" xfId="0" applyFont="1" applyFill="1" applyBorder="1" applyAlignment="1">
      <alignment horizontal="left" vertical="center" wrapText="1"/>
    </xf>
    <xf numFmtId="0" fontId="62" fillId="39" borderId="8" xfId="0" applyFont="1" applyFill="1" applyBorder="1" applyAlignment="1">
      <alignment horizontal="left" vertical="center" wrapText="1"/>
    </xf>
    <xf numFmtId="0" fontId="62" fillId="37" borderId="7" xfId="0" applyFont="1" applyFill="1" applyBorder="1" applyAlignment="1">
      <alignment vertical="center" wrapText="1"/>
    </xf>
    <xf numFmtId="0" fontId="62" fillId="37" borderId="8" xfId="0" applyFont="1" applyFill="1" applyBorder="1" applyAlignment="1">
      <alignment vertical="center" wrapText="1"/>
    </xf>
    <xf numFmtId="0" fontId="62" fillId="37" borderId="7" xfId="0" applyFont="1" applyFill="1" applyBorder="1" applyAlignment="1">
      <alignment horizontal="left" vertical="center" wrapText="1"/>
    </xf>
    <xf numFmtId="0" fontId="62" fillId="37" borderId="8" xfId="0" applyFont="1" applyFill="1" applyBorder="1" applyAlignment="1">
      <alignment horizontal="left" vertical="center" wrapText="1"/>
    </xf>
    <xf numFmtId="0" fontId="62" fillId="31" borderId="1" xfId="0" applyFont="1" applyFill="1" applyBorder="1" applyAlignment="1">
      <alignment horizontal="left" vertical="center" wrapText="1"/>
    </xf>
    <xf numFmtId="0" fontId="62" fillId="13" borderId="68" xfId="0" applyFont="1" applyFill="1" applyBorder="1" applyAlignment="1">
      <alignment horizontal="center" wrapText="1"/>
    </xf>
    <xf numFmtId="0" fontId="62" fillId="13" borderId="69" xfId="0" applyFont="1" applyFill="1" applyBorder="1" applyAlignment="1">
      <alignment horizontal="center" wrapText="1"/>
    </xf>
    <xf numFmtId="0" fontId="62" fillId="13" borderId="70" xfId="0" applyFont="1" applyFill="1" applyBorder="1" applyAlignment="1">
      <alignment horizontal="center" wrapText="1"/>
    </xf>
    <xf numFmtId="3" fontId="5" fillId="0" borderId="58" xfId="0" applyNumberFormat="1" applyFont="1" applyFill="1" applyBorder="1" applyAlignment="1">
      <alignment horizontal="center" vertical="center" wrapText="1"/>
    </xf>
    <xf numFmtId="3" fontId="5" fillId="0" borderId="59" xfId="0" applyNumberFormat="1" applyFont="1" applyFill="1" applyBorder="1" applyAlignment="1">
      <alignment horizontal="center" vertical="center" wrapText="1"/>
    </xf>
    <xf numFmtId="0" fontId="55" fillId="0" borderId="0" xfId="0" applyFont="1" applyAlignment="1">
      <alignment horizontal="center"/>
    </xf>
    <xf numFmtId="0" fontId="5" fillId="8" borderId="43" xfId="0" applyFont="1" applyFill="1" applyBorder="1" applyAlignment="1">
      <alignment wrapText="1"/>
    </xf>
    <xf numFmtId="166" fontId="5" fillId="7" borderId="16" xfId="0" applyNumberFormat="1" applyFont="1" applyFill="1" applyBorder="1" applyAlignment="1">
      <alignment wrapText="1"/>
    </xf>
    <xf numFmtId="0" fontId="2" fillId="7" borderId="12" xfId="0" applyFont="1" applyFill="1" applyBorder="1" applyAlignment="1">
      <alignment wrapText="1"/>
    </xf>
    <xf numFmtId="0" fontId="5" fillId="8" borderId="7" xfId="0" applyFont="1" applyFill="1" applyBorder="1" applyAlignment="1">
      <alignment wrapText="1"/>
    </xf>
    <xf numFmtId="0" fontId="2" fillId="8" borderId="43" xfId="0" applyFont="1" applyFill="1" applyBorder="1" applyAlignment="1">
      <alignment wrapText="1"/>
    </xf>
    <xf numFmtId="0" fontId="5" fillId="7" borderId="16" xfId="0" applyFont="1" applyFill="1" applyBorder="1" applyAlignment="1">
      <alignment wrapText="1"/>
    </xf>
    <xf numFmtId="0" fontId="5" fillId="7" borderId="12" xfId="0" applyFont="1" applyFill="1" applyBorder="1" applyAlignment="1">
      <alignment wrapText="1"/>
    </xf>
    <xf numFmtId="0" fontId="5" fillId="8" borderId="14" xfId="0" applyFont="1" applyFill="1" applyBorder="1" applyAlignment="1">
      <alignment wrapText="1"/>
    </xf>
    <xf numFmtId="0" fontId="5" fillId="7" borderId="14" xfId="0" applyFont="1" applyFill="1" applyBorder="1" applyAlignment="1">
      <alignment wrapText="1"/>
    </xf>
    <xf numFmtId="0" fontId="2" fillId="7" borderId="43" xfId="0" applyFont="1" applyFill="1" applyBorder="1" applyAlignment="1">
      <alignment wrapText="1"/>
    </xf>
    <xf numFmtId="0" fontId="17" fillId="7" borderId="16" xfId="0" applyFont="1" applyFill="1" applyBorder="1" applyAlignment="1">
      <alignment wrapText="1"/>
    </xf>
    <xf numFmtId="0" fontId="55" fillId="0" borderId="38" xfId="0" applyFont="1" applyBorder="1" applyAlignment="1">
      <alignment horizontal="center"/>
    </xf>
    <xf numFmtId="0" fontId="22" fillId="11" borderId="2" xfId="0" applyFont="1" applyFill="1" applyBorder="1" applyAlignment="1">
      <alignment vertical="center" wrapText="1"/>
    </xf>
    <xf numFmtId="0" fontId="22" fillId="11" borderId="5" xfId="0" applyFont="1" applyFill="1" applyBorder="1" applyAlignment="1">
      <alignment vertical="center" wrapText="1"/>
    </xf>
    <xf numFmtId="0" fontId="22" fillId="11" borderId="20" xfId="0" applyFont="1" applyFill="1" applyBorder="1" applyAlignment="1">
      <alignment vertical="center" wrapText="1"/>
    </xf>
    <xf numFmtId="0" fontId="22" fillId="0" borderId="37" xfId="0" applyFont="1" applyBorder="1" applyAlignment="1">
      <alignment vertical="center" wrapText="1"/>
    </xf>
    <xf numFmtId="0" fontId="22" fillId="0" borderId="38" xfId="0" applyFont="1" applyBorder="1" applyAlignment="1">
      <alignment vertical="center" wrapText="1"/>
    </xf>
    <xf numFmtId="0" fontId="22" fillId="0" borderId="6" xfId="0" applyFont="1" applyBorder="1" applyAlignment="1">
      <alignment vertical="center" wrapText="1"/>
    </xf>
    <xf numFmtId="0" fontId="19" fillId="0" borderId="34" xfId="0" applyFont="1" applyBorder="1" applyAlignment="1">
      <alignment vertical="center" wrapText="1"/>
    </xf>
    <xf numFmtId="0" fontId="19" fillId="0" borderId="35" xfId="0" applyFont="1" applyBorder="1" applyAlignment="1">
      <alignment vertical="center" wrapText="1"/>
    </xf>
    <xf numFmtId="0" fontId="19" fillId="0" borderId="36" xfId="0" applyFont="1" applyBorder="1" applyAlignment="1">
      <alignment vertical="center" wrapText="1"/>
    </xf>
    <xf numFmtId="0" fontId="27" fillId="0" borderId="37" xfId="0" applyFont="1" applyBorder="1" applyAlignment="1">
      <alignment vertical="center" wrapText="1"/>
    </xf>
    <xf numFmtId="0" fontId="27" fillId="0" borderId="38" xfId="0" applyFont="1" applyBorder="1" applyAlignment="1">
      <alignment vertical="center" wrapText="1"/>
    </xf>
    <xf numFmtId="0" fontId="27" fillId="0" borderId="6" xfId="0" applyFont="1" applyBorder="1" applyAlignment="1">
      <alignment vertical="center" wrapText="1"/>
    </xf>
    <xf numFmtId="0" fontId="29" fillId="0" borderId="2" xfId="0" applyFont="1" applyBorder="1" applyAlignment="1">
      <alignment wrapText="1"/>
    </xf>
    <xf numFmtId="0" fontId="29" fillId="0" borderId="5" xfId="0" applyFont="1" applyBorder="1" applyAlignment="1">
      <alignment wrapText="1"/>
    </xf>
    <xf numFmtId="0" fontId="29" fillId="0" borderId="20" xfId="0" applyFont="1" applyBorder="1" applyAlignment="1">
      <alignment wrapText="1"/>
    </xf>
    <xf numFmtId="0" fontId="22" fillId="12" borderId="34" xfId="0" applyFont="1" applyFill="1" applyBorder="1" applyAlignment="1">
      <alignment vertical="center" wrapText="1"/>
    </xf>
    <xf numFmtId="0" fontId="22" fillId="12" borderId="35" xfId="0" applyFont="1" applyFill="1" applyBorder="1" applyAlignment="1">
      <alignment vertical="center" wrapText="1"/>
    </xf>
    <xf numFmtId="0" fontId="22" fillId="12" borderId="37" xfId="0" applyFont="1" applyFill="1" applyBorder="1" applyAlignment="1">
      <alignment vertical="center" wrapText="1"/>
    </xf>
    <xf numFmtId="0" fontId="22" fillId="12" borderId="38" xfId="0" applyFont="1" applyFill="1" applyBorder="1" applyAlignment="1">
      <alignment vertical="center" wrapText="1"/>
    </xf>
    <xf numFmtId="0" fontId="22" fillId="0" borderId="34" xfId="0" applyFont="1" applyBorder="1" applyAlignment="1">
      <alignment vertical="center" wrapText="1"/>
    </xf>
    <xf numFmtId="0" fontId="22" fillId="0" borderId="35" xfId="0" applyFont="1" applyBorder="1" applyAlignment="1">
      <alignment vertical="center" wrapText="1"/>
    </xf>
    <xf numFmtId="0" fontId="22" fillId="0" borderId="36" xfId="0" applyFont="1" applyBorder="1" applyAlignment="1">
      <alignment vertical="center" wrapText="1"/>
    </xf>
    <xf numFmtId="0" fontId="19" fillId="0" borderId="2" xfId="0" applyFont="1" applyBorder="1" applyAlignment="1">
      <alignment vertical="center" wrapText="1"/>
    </xf>
    <xf numFmtId="0" fontId="19" fillId="0" borderId="5" xfId="0" applyFont="1" applyBorder="1" applyAlignment="1">
      <alignment vertical="center" wrapText="1"/>
    </xf>
    <xf numFmtId="0" fontId="19" fillId="0" borderId="20" xfId="0" applyFont="1" applyBorder="1" applyAlignment="1">
      <alignment vertical="center" wrapText="1"/>
    </xf>
  </cellXfs>
  <cellStyles count="219">
    <cellStyle name="20% - Accent1 2" xfId="8" xr:uid="{00000000-0005-0000-0000-000000000000}"/>
    <cellStyle name="20% - Accent1 3" xfId="9" xr:uid="{00000000-0005-0000-0000-000001000000}"/>
    <cellStyle name="20% - Accent1 4" xfId="10" xr:uid="{00000000-0005-0000-0000-000002000000}"/>
    <cellStyle name="20% - Accent1 5" xfId="11" xr:uid="{00000000-0005-0000-0000-000003000000}"/>
    <cellStyle name="20% - Accent2 2" xfId="12" xr:uid="{00000000-0005-0000-0000-000004000000}"/>
    <cellStyle name="20% - Accent2 3" xfId="13" xr:uid="{00000000-0005-0000-0000-000005000000}"/>
    <cellStyle name="20% - Accent2 4" xfId="14" xr:uid="{00000000-0005-0000-0000-000006000000}"/>
    <cellStyle name="20% - Accent2 5" xfId="15" xr:uid="{00000000-0005-0000-0000-000007000000}"/>
    <cellStyle name="20% - Accent3 2" xfId="16" xr:uid="{00000000-0005-0000-0000-000008000000}"/>
    <cellStyle name="20% - Accent3 3" xfId="17" xr:uid="{00000000-0005-0000-0000-000009000000}"/>
    <cellStyle name="20% - Accent3 4" xfId="18" xr:uid="{00000000-0005-0000-0000-00000A000000}"/>
    <cellStyle name="20% - Accent3 5" xfId="19" xr:uid="{00000000-0005-0000-0000-00000B000000}"/>
    <cellStyle name="20% - Accent4 2" xfId="20" xr:uid="{00000000-0005-0000-0000-00000C000000}"/>
    <cellStyle name="20% - Accent4 2 2" xfId="21" xr:uid="{00000000-0005-0000-0000-00000D000000}"/>
    <cellStyle name="20% - Accent4 2 3" xfId="22" xr:uid="{00000000-0005-0000-0000-00000E000000}"/>
    <cellStyle name="20% - Accent4 2 4" xfId="23" xr:uid="{00000000-0005-0000-0000-00000F000000}"/>
    <cellStyle name="20% - Accent4 2 5" xfId="24" xr:uid="{00000000-0005-0000-0000-000010000000}"/>
    <cellStyle name="20% - Accent4 3" xfId="25" xr:uid="{00000000-0005-0000-0000-000011000000}"/>
    <cellStyle name="20% - Accent4 4" xfId="26" xr:uid="{00000000-0005-0000-0000-000012000000}"/>
    <cellStyle name="20% - Accent4 5" xfId="27" xr:uid="{00000000-0005-0000-0000-000013000000}"/>
    <cellStyle name="20% - Accent5 2" xfId="28" xr:uid="{00000000-0005-0000-0000-000014000000}"/>
    <cellStyle name="20% - Accent5 2 2" xfId="29" xr:uid="{00000000-0005-0000-0000-000015000000}"/>
    <cellStyle name="20% - Accent5 2 3" xfId="30" xr:uid="{00000000-0005-0000-0000-000016000000}"/>
    <cellStyle name="20% - Accent5 2 4" xfId="31" xr:uid="{00000000-0005-0000-0000-000017000000}"/>
    <cellStyle name="20% - Accent5 2 5" xfId="32" xr:uid="{00000000-0005-0000-0000-000018000000}"/>
    <cellStyle name="20% - Accent5 3" xfId="33" xr:uid="{00000000-0005-0000-0000-000019000000}"/>
    <cellStyle name="20% - Accent5 4" xfId="34" xr:uid="{00000000-0005-0000-0000-00001A000000}"/>
    <cellStyle name="20% - Accent5 5" xfId="35" xr:uid="{00000000-0005-0000-0000-00001B000000}"/>
    <cellStyle name="20% - Accent6 2" xfId="36" xr:uid="{00000000-0005-0000-0000-00001C000000}"/>
    <cellStyle name="20% - Accent6 3" xfId="37" xr:uid="{00000000-0005-0000-0000-00001D000000}"/>
    <cellStyle name="20% - Accent6 4" xfId="38" xr:uid="{00000000-0005-0000-0000-00001E000000}"/>
    <cellStyle name="20% - Accent6 5" xfId="39" xr:uid="{00000000-0005-0000-0000-00001F000000}"/>
    <cellStyle name="40% - Accent1 2" xfId="40" xr:uid="{00000000-0005-0000-0000-000020000000}"/>
    <cellStyle name="40% - Accent1 3" xfId="41" xr:uid="{00000000-0005-0000-0000-000021000000}"/>
    <cellStyle name="40% - Accent1 4" xfId="42" xr:uid="{00000000-0005-0000-0000-000022000000}"/>
    <cellStyle name="40% - Accent1 5" xfId="43" xr:uid="{00000000-0005-0000-0000-000023000000}"/>
    <cellStyle name="40% - Accent2 2" xfId="44" xr:uid="{00000000-0005-0000-0000-000024000000}"/>
    <cellStyle name="40% - Accent2 3" xfId="45" xr:uid="{00000000-0005-0000-0000-000025000000}"/>
    <cellStyle name="40% - Accent2 4" xfId="46" xr:uid="{00000000-0005-0000-0000-000026000000}"/>
    <cellStyle name="40% - Accent2 5" xfId="47" xr:uid="{00000000-0005-0000-0000-000027000000}"/>
    <cellStyle name="40% - Accent3 2" xfId="48" xr:uid="{00000000-0005-0000-0000-000028000000}"/>
    <cellStyle name="40% - Accent3 3" xfId="49" xr:uid="{00000000-0005-0000-0000-000029000000}"/>
    <cellStyle name="40% - Accent3 4" xfId="50" xr:uid="{00000000-0005-0000-0000-00002A000000}"/>
    <cellStyle name="40% - Accent3 5" xfId="51" xr:uid="{00000000-0005-0000-0000-00002B000000}"/>
    <cellStyle name="40% - Accent4 2" xfId="52" xr:uid="{00000000-0005-0000-0000-00002C000000}"/>
    <cellStyle name="40% - Accent4 3" xfId="53" xr:uid="{00000000-0005-0000-0000-00002D000000}"/>
    <cellStyle name="40% - Accent4 4" xfId="54" xr:uid="{00000000-0005-0000-0000-00002E000000}"/>
    <cellStyle name="40% - Accent4 5" xfId="55" xr:uid="{00000000-0005-0000-0000-00002F000000}"/>
    <cellStyle name="40% - Accent5 2" xfId="56" xr:uid="{00000000-0005-0000-0000-000030000000}"/>
    <cellStyle name="40% - Accent5 3" xfId="57" xr:uid="{00000000-0005-0000-0000-000031000000}"/>
    <cellStyle name="40% - Accent5 4" xfId="58" xr:uid="{00000000-0005-0000-0000-000032000000}"/>
    <cellStyle name="40% - Accent5 5" xfId="59" xr:uid="{00000000-0005-0000-0000-000033000000}"/>
    <cellStyle name="40% - Accent6 2" xfId="60" xr:uid="{00000000-0005-0000-0000-000034000000}"/>
    <cellStyle name="40% - Accent6 3" xfId="61" xr:uid="{00000000-0005-0000-0000-000035000000}"/>
    <cellStyle name="40% - Accent6 4" xfId="62" xr:uid="{00000000-0005-0000-0000-000036000000}"/>
    <cellStyle name="40% - Accent6 5" xfId="63" xr:uid="{00000000-0005-0000-0000-000037000000}"/>
    <cellStyle name="60% - Accent1 2" xfId="64" xr:uid="{00000000-0005-0000-0000-000038000000}"/>
    <cellStyle name="60% - Accent1 3" xfId="65" xr:uid="{00000000-0005-0000-0000-000039000000}"/>
    <cellStyle name="60% - Accent1 4" xfId="66" xr:uid="{00000000-0005-0000-0000-00003A000000}"/>
    <cellStyle name="60% - Accent1 5" xfId="67" xr:uid="{00000000-0005-0000-0000-00003B000000}"/>
    <cellStyle name="60% - Accent2 2" xfId="68" xr:uid="{00000000-0005-0000-0000-00003C000000}"/>
    <cellStyle name="60% - Accent2 3" xfId="69" xr:uid="{00000000-0005-0000-0000-00003D000000}"/>
    <cellStyle name="60% - Accent2 4" xfId="70" xr:uid="{00000000-0005-0000-0000-00003E000000}"/>
    <cellStyle name="60% - Accent2 5" xfId="71" xr:uid="{00000000-0005-0000-0000-00003F000000}"/>
    <cellStyle name="60% - Accent3 2" xfId="72" xr:uid="{00000000-0005-0000-0000-000040000000}"/>
    <cellStyle name="60% - Accent3 3" xfId="73" xr:uid="{00000000-0005-0000-0000-000041000000}"/>
    <cellStyle name="60% - Accent3 4" xfId="74" xr:uid="{00000000-0005-0000-0000-000042000000}"/>
    <cellStyle name="60% - Accent3 5" xfId="75" xr:uid="{00000000-0005-0000-0000-000043000000}"/>
    <cellStyle name="60% - Accent4 2" xfId="76" xr:uid="{00000000-0005-0000-0000-000044000000}"/>
    <cellStyle name="60% - Accent4 3" xfId="77" xr:uid="{00000000-0005-0000-0000-000045000000}"/>
    <cellStyle name="60% - Accent4 4" xfId="78" xr:uid="{00000000-0005-0000-0000-000046000000}"/>
    <cellStyle name="60% - Accent4 5" xfId="79" xr:uid="{00000000-0005-0000-0000-000047000000}"/>
    <cellStyle name="60% - Accent5 2" xfId="80" xr:uid="{00000000-0005-0000-0000-000048000000}"/>
    <cellStyle name="60% - Accent5 3" xfId="81" xr:uid="{00000000-0005-0000-0000-000049000000}"/>
    <cellStyle name="60% - Accent5 4" xfId="82" xr:uid="{00000000-0005-0000-0000-00004A000000}"/>
    <cellStyle name="60% - Accent5 5" xfId="83" xr:uid="{00000000-0005-0000-0000-00004B000000}"/>
    <cellStyle name="60% - Accent6 2" xfId="84" xr:uid="{00000000-0005-0000-0000-00004C000000}"/>
    <cellStyle name="60% - Accent6 3" xfId="85" xr:uid="{00000000-0005-0000-0000-00004D000000}"/>
    <cellStyle name="60% - Accent6 4" xfId="86" xr:uid="{00000000-0005-0000-0000-00004E000000}"/>
    <cellStyle name="60% - Accent6 5" xfId="87" xr:uid="{00000000-0005-0000-0000-00004F000000}"/>
    <cellStyle name="Accent1 2" xfId="88" xr:uid="{00000000-0005-0000-0000-000050000000}"/>
    <cellStyle name="Accent1 3" xfId="89" xr:uid="{00000000-0005-0000-0000-000051000000}"/>
    <cellStyle name="Accent1 4" xfId="90" xr:uid="{00000000-0005-0000-0000-000052000000}"/>
    <cellStyle name="Accent1 5" xfId="91" xr:uid="{00000000-0005-0000-0000-000053000000}"/>
    <cellStyle name="Accent2 2" xfId="92" xr:uid="{00000000-0005-0000-0000-000054000000}"/>
    <cellStyle name="Accent2 3" xfId="93" xr:uid="{00000000-0005-0000-0000-000055000000}"/>
    <cellStyle name="Accent2 4" xfId="94" xr:uid="{00000000-0005-0000-0000-000056000000}"/>
    <cellStyle name="Accent2 5" xfId="95" xr:uid="{00000000-0005-0000-0000-000057000000}"/>
    <cellStyle name="Accent3 2" xfId="96" xr:uid="{00000000-0005-0000-0000-000058000000}"/>
    <cellStyle name="Accent3 3" xfId="97" xr:uid="{00000000-0005-0000-0000-000059000000}"/>
    <cellStyle name="Accent3 4" xfId="98" xr:uid="{00000000-0005-0000-0000-00005A000000}"/>
    <cellStyle name="Accent3 5" xfId="99" xr:uid="{00000000-0005-0000-0000-00005B000000}"/>
    <cellStyle name="Accent4 2" xfId="100" xr:uid="{00000000-0005-0000-0000-00005C000000}"/>
    <cellStyle name="Accent4 3" xfId="101" xr:uid="{00000000-0005-0000-0000-00005D000000}"/>
    <cellStyle name="Accent4 4" xfId="102" xr:uid="{00000000-0005-0000-0000-00005E000000}"/>
    <cellStyle name="Accent4 5" xfId="103" xr:uid="{00000000-0005-0000-0000-00005F000000}"/>
    <cellStyle name="Accent5 2" xfId="104" xr:uid="{00000000-0005-0000-0000-000060000000}"/>
    <cellStyle name="Accent5 3" xfId="105" xr:uid="{00000000-0005-0000-0000-000061000000}"/>
    <cellStyle name="Accent5 4" xfId="106" xr:uid="{00000000-0005-0000-0000-000062000000}"/>
    <cellStyle name="Accent5 5" xfId="107" xr:uid="{00000000-0005-0000-0000-000063000000}"/>
    <cellStyle name="Accent6 2" xfId="108" xr:uid="{00000000-0005-0000-0000-000064000000}"/>
    <cellStyle name="Accent6 3" xfId="109" xr:uid="{00000000-0005-0000-0000-000065000000}"/>
    <cellStyle name="Accent6 4" xfId="110" xr:uid="{00000000-0005-0000-0000-000066000000}"/>
    <cellStyle name="Accent6 5" xfId="111" xr:uid="{00000000-0005-0000-0000-000067000000}"/>
    <cellStyle name="Bad 2" xfId="112" xr:uid="{00000000-0005-0000-0000-000068000000}"/>
    <cellStyle name="Bad 3" xfId="113" xr:uid="{00000000-0005-0000-0000-000069000000}"/>
    <cellStyle name="Bad 4" xfId="114" xr:uid="{00000000-0005-0000-0000-00006A000000}"/>
    <cellStyle name="Bad 5" xfId="115" xr:uid="{00000000-0005-0000-0000-00006B000000}"/>
    <cellStyle name="Calculation 2" xfId="116" xr:uid="{00000000-0005-0000-0000-00006C000000}"/>
    <cellStyle name="Calculation 3" xfId="117" xr:uid="{00000000-0005-0000-0000-00006D000000}"/>
    <cellStyle name="Calculation 4" xfId="118" xr:uid="{00000000-0005-0000-0000-00006E000000}"/>
    <cellStyle name="Calculation 5" xfId="119" xr:uid="{00000000-0005-0000-0000-00006F000000}"/>
    <cellStyle name="Check Cell 2" xfId="120" xr:uid="{00000000-0005-0000-0000-000070000000}"/>
    <cellStyle name="Check Cell 3" xfId="121" xr:uid="{00000000-0005-0000-0000-000071000000}"/>
    <cellStyle name="Check Cell 4" xfId="122" xr:uid="{00000000-0005-0000-0000-000072000000}"/>
    <cellStyle name="Check Cell 5" xfId="123" xr:uid="{00000000-0005-0000-0000-000073000000}"/>
    <cellStyle name="Comma" xfId="1" builtinId="3"/>
    <cellStyle name="Comma 10" xfId="124" xr:uid="{00000000-0005-0000-0000-000075000000}"/>
    <cellStyle name="Comma 2" xfId="4" xr:uid="{00000000-0005-0000-0000-000076000000}"/>
    <cellStyle name="Comma 2 2" xfId="125" xr:uid="{00000000-0005-0000-0000-000077000000}"/>
    <cellStyle name="Comma 2 2 2" xfId="126" xr:uid="{00000000-0005-0000-0000-000078000000}"/>
    <cellStyle name="Comma 2 2 2 2" xfId="127" xr:uid="{00000000-0005-0000-0000-000079000000}"/>
    <cellStyle name="Comma 2 2 2 3" xfId="128" xr:uid="{00000000-0005-0000-0000-00007A000000}"/>
    <cellStyle name="Comma 2 2 3" xfId="129" xr:uid="{00000000-0005-0000-0000-00007B000000}"/>
    <cellStyle name="Comma 2 2 4" xfId="130" xr:uid="{00000000-0005-0000-0000-00007C000000}"/>
    <cellStyle name="Comma 2 2 5" xfId="131" xr:uid="{00000000-0005-0000-0000-00007D000000}"/>
    <cellStyle name="Comma 2 2 6" xfId="132" xr:uid="{00000000-0005-0000-0000-00007E000000}"/>
    <cellStyle name="Comma 2 3" xfId="133" xr:uid="{00000000-0005-0000-0000-00007F000000}"/>
    <cellStyle name="Comma 2 4" xfId="134" xr:uid="{00000000-0005-0000-0000-000080000000}"/>
    <cellStyle name="Comma 2 5" xfId="135" xr:uid="{00000000-0005-0000-0000-000081000000}"/>
    <cellStyle name="Comma 2 6" xfId="136" xr:uid="{00000000-0005-0000-0000-000082000000}"/>
    <cellStyle name="Comma 3" xfId="137" xr:uid="{00000000-0005-0000-0000-000083000000}"/>
    <cellStyle name="Comma 4" xfId="138" xr:uid="{00000000-0005-0000-0000-000084000000}"/>
    <cellStyle name="Comma 6 2" xfId="139" xr:uid="{00000000-0005-0000-0000-000085000000}"/>
    <cellStyle name="Comma 6 3" xfId="140" xr:uid="{00000000-0005-0000-0000-000086000000}"/>
    <cellStyle name="Comma 7 2" xfId="141" xr:uid="{00000000-0005-0000-0000-000087000000}"/>
    <cellStyle name="Comma 7 3" xfId="142" xr:uid="{00000000-0005-0000-0000-000088000000}"/>
    <cellStyle name="Comma 8" xfId="143" xr:uid="{00000000-0005-0000-0000-000089000000}"/>
    <cellStyle name="Currency" xfId="7" builtinId="4"/>
    <cellStyle name="Explanatory Text 2" xfId="144" xr:uid="{00000000-0005-0000-0000-00008B000000}"/>
    <cellStyle name="Explanatory Text 3" xfId="145" xr:uid="{00000000-0005-0000-0000-00008C000000}"/>
    <cellStyle name="Explanatory Text 4" xfId="146" xr:uid="{00000000-0005-0000-0000-00008D000000}"/>
    <cellStyle name="Explanatory Text 5" xfId="147" xr:uid="{00000000-0005-0000-0000-00008E000000}"/>
    <cellStyle name="Good 2" xfId="148" xr:uid="{00000000-0005-0000-0000-00008F000000}"/>
    <cellStyle name="Good 3" xfId="149" xr:uid="{00000000-0005-0000-0000-000090000000}"/>
    <cellStyle name="Good 4" xfId="150" xr:uid="{00000000-0005-0000-0000-000091000000}"/>
    <cellStyle name="Good 5" xfId="151" xr:uid="{00000000-0005-0000-0000-000092000000}"/>
    <cellStyle name="Heading 1 2" xfId="152" xr:uid="{00000000-0005-0000-0000-000093000000}"/>
    <cellStyle name="Heading 1 3" xfId="153" xr:uid="{00000000-0005-0000-0000-000094000000}"/>
    <cellStyle name="Heading 1 4" xfId="154" xr:uid="{00000000-0005-0000-0000-000095000000}"/>
    <cellStyle name="Heading 1 5" xfId="155" xr:uid="{00000000-0005-0000-0000-000096000000}"/>
    <cellStyle name="Heading 2 2" xfId="156" xr:uid="{00000000-0005-0000-0000-000097000000}"/>
    <cellStyle name="Heading 2 3" xfId="157" xr:uid="{00000000-0005-0000-0000-000098000000}"/>
    <cellStyle name="Heading 2 4" xfId="158" xr:uid="{00000000-0005-0000-0000-000099000000}"/>
    <cellStyle name="Heading 2 5" xfId="159" xr:uid="{00000000-0005-0000-0000-00009A000000}"/>
    <cellStyle name="Heading 3 2" xfId="160" xr:uid="{00000000-0005-0000-0000-00009B000000}"/>
    <cellStyle name="Heading 3 3" xfId="161" xr:uid="{00000000-0005-0000-0000-00009C000000}"/>
    <cellStyle name="Heading 3 4" xfId="162" xr:uid="{00000000-0005-0000-0000-00009D000000}"/>
    <cellStyle name="Heading 3 5" xfId="163" xr:uid="{00000000-0005-0000-0000-00009E000000}"/>
    <cellStyle name="Heading 4 2" xfId="164" xr:uid="{00000000-0005-0000-0000-00009F000000}"/>
    <cellStyle name="Heading 4 3" xfId="165" xr:uid="{00000000-0005-0000-0000-0000A0000000}"/>
    <cellStyle name="Heading 4 4" xfId="166" xr:uid="{00000000-0005-0000-0000-0000A1000000}"/>
    <cellStyle name="Heading 4 5" xfId="167" xr:uid="{00000000-0005-0000-0000-0000A2000000}"/>
    <cellStyle name="Hyperlink 2" xfId="168" xr:uid="{00000000-0005-0000-0000-0000A3000000}"/>
    <cellStyle name="Input 2" xfId="169" xr:uid="{00000000-0005-0000-0000-0000A4000000}"/>
    <cellStyle name="Input 3" xfId="170" xr:uid="{00000000-0005-0000-0000-0000A5000000}"/>
    <cellStyle name="Input 4" xfId="171" xr:uid="{00000000-0005-0000-0000-0000A6000000}"/>
    <cellStyle name="Input 5" xfId="172" xr:uid="{00000000-0005-0000-0000-0000A7000000}"/>
    <cellStyle name="Linked Cell 2" xfId="173" xr:uid="{00000000-0005-0000-0000-0000A8000000}"/>
    <cellStyle name="Linked Cell 3" xfId="174" xr:uid="{00000000-0005-0000-0000-0000A9000000}"/>
    <cellStyle name="Linked Cell 4" xfId="175" xr:uid="{00000000-0005-0000-0000-0000AA000000}"/>
    <cellStyle name="Linked Cell 5" xfId="176" xr:uid="{00000000-0005-0000-0000-0000AB000000}"/>
    <cellStyle name="Neutral 2" xfId="177" xr:uid="{00000000-0005-0000-0000-0000AC000000}"/>
    <cellStyle name="Neutral 3" xfId="178" xr:uid="{00000000-0005-0000-0000-0000AD000000}"/>
    <cellStyle name="Neutral 4" xfId="179" xr:uid="{00000000-0005-0000-0000-0000AE000000}"/>
    <cellStyle name="Neutral 5" xfId="180" xr:uid="{00000000-0005-0000-0000-0000AF000000}"/>
    <cellStyle name="Normal" xfId="0" builtinId="0"/>
    <cellStyle name="Normal 2" xfId="3" xr:uid="{00000000-0005-0000-0000-0000B1000000}"/>
    <cellStyle name="Normal 2 2" xfId="6" xr:uid="{00000000-0005-0000-0000-0000B2000000}"/>
    <cellStyle name="Normal 2 2 2" xfId="181" xr:uid="{00000000-0005-0000-0000-0000B3000000}"/>
    <cellStyle name="Normal 2 3" xfId="182" xr:uid="{00000000-0005-0000-0000-0000B4000000}"/>
    <cellStyle name="Normal 2 4" xfId="183" xr:uid="{00000000-0005-0000-0000-0000B5000000}"/>
    <cellStyle name="Normal 2 5" xfId="184" xr:uid="{00000000-0005-0000-0000-0000B6000000}"/>
    <cellStyle name="Normal 3" xfId="5" xr:uid="{00000000-0005-0000-0000-0000B7000000}"/>
    <cellStyle name="Normal 4" xfId="185" xr:uid="{00000000-0005-0000-0000-0000B8000000}"/>
    <cellStyle name="Normal 5 2" xfId="186" xr:uid="{00000000-0005-0000-0000-0000B9000000}"/>
    <cellStyle name="Normal 5 3" xfId="187" xr:uid="{00000000-0005-0000-0000-0000BA000000}"/>
    <cellStyle name="Note 2" xfId="188" xr:uid="{00000000-0005-0000-0000-0000BB000000}"/>
    <cellStyle name="Note 3" xfId="189" xr:uid="{00000000-0005-0000-0000-0000BC000000}"/>
    <cellStyle name="Note 4" xfId="190" xr:uid="{00000000-0005-0000-0000-0000BD000000}"/>
    <cellStyle name="Note 5" xfId="191" xr:uid="{00000000-0005-0000-0000-0000BE000000}"/>
    <cellStyle name="Note 6" xfId="192" xr:uid="{00000000-0005-0000-0000-0000BF000000}"/>
    <cellStyle name="Output 2" xfId="193" xr:uid="{00000000-0005-0000-0000-0000C0000000}"/>
    <cellStyle name="Output 3" xfId="194" xr:uid="{00000000-0005-0000-0000-0000C1000000}"/>
    <cellStyle name="Output 4" xfId="195" xr:uid="{00000000-0005-0000-0000-0000C2000000}"/>
    <cellStyle name="Output 5" xfId="196" xr:uid="{00000000-0005-0000-0000-0000C3000000}"/>
    <cellStyle name="Percent" xfId="2" builtinId="5"/>
    <cellStyle name="Percent 2" xfId="197" xr:uid="{00000000-0005-0000-0000-0000C5000000}"/>
    <cellStyle name="Percent 2 2" xfId="198" xr:uid="{00000000-0005-0000-0000-0000C6000000}"/>
    <cellStyle name="Percent 2 3" xfId="199" xr:uid="{00000000-0005-0000-0000-0000C7000000}"/>
    <cellStyle name="Percent 2 4" xfId="200" xr:uid="{00000000-0005-0000-0000-0000C8000000}"/>
    <cellStyle name="Percent 2 5" xfId="201" xr:uid="{00000000-0005-0000-0000-0000C9000000}"/>
    <cellStyle name="Percent 2 6" xfId="202" xr:uid="{00000000-0005-0000-0000-0000CA000000}"/>
    <cellStyle name="Title 2" xfId="203" xr:uid="{00000000-0005-0000-0000-0000CB000000}"/>
    <cellStyle name="Title 3" xfId="204" xr:uid="{00000000-0005-0000-0000-0000CC000000}"/>
    <cellStyle name="Title 4" xfId="205" xr:uid="{00000000-0005-0000-0000-0000CD000000}"/>
    <cellStyle name="Title 5" xfId="206" xr:uid="{00000000-0005-0000-0000-0000CE000000}"/>
    <cellStyle name="Total 2" xfId="207" xr:uid="{00000000-0005-0000-0000-0000CF000000}"/>
    <cellStyle name="Total 2 2" xfId="208" xr:uid="{00000000-0005-0000-0000-0000D0000000}"/>
    <cellStyle name="Total 2 3" xfId="209" xr:uid="{00000000-0005-0000-0000-0000D1000000}"/>
    <cellStyle name="Total 2 4" xfId="210" xr:uid="{00000000-0005-0000-0000-0000D2000000}"/>
    <cellStyle name="Total 2 5" xfId="211" xr:uid="{00000000-0005-0000-0000-0000D3000000}"/>
    <cellStyle name="Total 3" xfId="212" xr:uid="{00000000-0005-0000-0000-0000D4000000}"/>
    <cellStyle name="Total 4" xfId="213" xr:uid="{00000000-0005-0000-0000-0000D5000000}"/>
    <cellStyle name="Total 5" xfId="214" xr:uid="{00000000-0005-0000-0000-0000D6000000}"/>
    <cellStyle name="Warning Text 2" xfId="215" xr:uid="{00000000-0005-0000-0000-0000D7000000}"/>
    <cellStyle name="Warning Text 3" xfId="216" xr:uid="{00000000-0005-0000-0000-0000D8000000}"/>
    <cellStyle name="Warning Text 4" xfId="217" xr:uid="{00000000-0005-0000-0000-0000D9000000}"/>
    <cellStyle name="Warning Text 5" xfId="218" xr:uid="{00000000-0005-0000-0000-0000DA000000}"/>
  </cellStyles>
  <dxfs count="0"/>
  <tableStyles count="0" defaultTableStyle="TableStyleMedium2" defaultPivotStyle="PivotStyleLight16"/>
  <colors>
    <mruColors>
      <color rgb="FFFE49E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nzipped/NOP%20&amp;%20Costing%2027%20Aug/Extended%20NAF%202010-2012%20costing%20workbook%20-Aug%202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cuments%20and%20Settings/dodoliw/My%20Documents/GLOBAL%20FUND/2009/Round%209%20final%20documents/Attachments_Malaria/Work%20Plan%20and%20detailed%20-Budget-Malaria%20Round%20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OBJECTIVE SUMMARY"/>
      <sheetName val="COST SUMMARY"/>
      <sheetName val="SUMMARY BY OBJECTIVE"/>
      <sheetName val="SUMMARY BY STRATEGY"/>
      <sheetName val="NAF 2010-2012 COSTING"/>
      <sheetName val="Impl Logframe"/>
      <sheetName val="ExpCat1"/>
      <sheetName val="ExpCat2"/>
      <sheetName val="Data"/>
      <sheetName val="ExpYr"/>
      <sheetName val="OBJ SUM"/>
      <sheetName val="DATA "/>
      <sheetName val="Sheet1-1"/>
      <sheetName val="UNIT COST DATA"/>
      <sheetName val="Sheet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finitions"/>
      <sheetName val="Title sheet"/>
      <sheetName val="General instructions"/>
      <sheetName val="General assumptions"/>
      <sheetName val="Detailed assumptions"/>
      <sheetName val="Detailed budget- Year 1"/>
      <sheetName val="Detailed budget- Year 2"/>
      <sheetName val="Detailed budget-Year 3, 4 and 5"/>
      <sheetName val="5 Year Budget"/>
      <sheetName val="Summary"/>
    </sheetNames>
    <sheetDataSet>
      <sheetData sheetId="0">
        <row r="2">
          <cell r="A2" t="str">
            <v>HIV_AIDS</v>
          </cell>
          <cell r="B2" t="str">
            <v>Malaria</v>
          </cell>
          <cell r="C2" t="str">
            <v>Tuberculosis</v>
          </cell>
          <cell r="D2" t="str">
            <v>HSS_Section_4B</v>
          </cell>
        </row>
        <row r="3">
          <cell r="F3" t="str">
            <v>Human Resources</v>
          </cell>
          <cell r="H3" t="str">
            <v>FBO</v>
          </cell>
        </row>
        <row r="4">
          <cell r="F4" t="str">
            <v>Technical &amp; Management Assistance</v>
          </cell>
          <cell r="H4" t="str">
            <v>NGO/CBO/Academic</v>
          </cell>
        </row>
        <row r="5">
          <cell r="F5" t="str">
            <v>Training</v>
          </cell>
          <cell r="H5" t="str">
            <v>Private Sector</v>
          </cell>
        </row>
        <row r="6">
          <cell r="F6" t="str">
            <v>Health Products and Health Equipment</v>
          </cell>
          <cell r="H6" t="str">
            <v>MoH</v>
          </cell>
        </row>
        <row r="7">
          <cell r="F7" t="str">
            <v>Pharmaceutical Products (Medicines)</v>
          </cell>
          <cell r="H7" t="str">
            <v>Other Government</v>
          </cell>
        </row>
        <row r="8">
          <cell r="F8" t="str">
            <v>Procurement and Supply Management Costs (PSM)</v>
          </cell>
          <cell r="H8" t="str">
            <v>UNDP</v>
          </cell>
        </row>
        <row r="9">
          <cell r="F9" t="str">
            <v>Infrastructure and Other Equipment</v>
          </cell>
          <cell r="H9" t="str">
            <v>Other Multilateral Organisation</v>
          </cell>
        </row>
        <row r="10">
          <cell r="F10" t="str">
            <v>Communication Materials</v>
          </cell>
        </row>
        <row r="11">
          <cell r="F11" t="str">
            <v>Monitoring and Evaluation (M&amp;E)</v>
          </cell>
        </row>
        <row r="12">
          <cell r="F12" t="str">
            <v>Living Support to Clients/Target Population</v>
          </cell>
        </row>
        <row r="13">
          <cell r="F13" t="str">
            <v>Planning and Administration</v>
          </cell>
        </row>
        <row r="14">
          <cell r="F14" t="str">
            <v>Overheads</v>
          </cell>
        </row>
        <row r="15">
          <cell r="F15" t="str">
            <v>Other</v>
          </cell>
        </row>
      </sheetData>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18"/>
  <sheetViews>
    <sheetView workbookViewId="0">
      <selection activeCell="L16" sqref="L16"/>
    </sheetView>
  </sheetViews>
  <sheetFormatPr defaultColWidth="9.140625" defaultRowHeight="14.25" x14ac:dyDescent="0.2"/>
  <cols>
    <col min="1" max="1" width="45.7109375" style="207" customWidth="1"/>
    <col min="2" max="2" width="18.140625" style="207" customWidth="1"/>
    <col min="3" max="5" width="18.7109375" style="207" customWidth="1"/>
    <col min="6" max="16384" width="9.140625" style="207"/>
  </cols>
  <sheetData>
    <row r="1" spans="1:5" ht="18" x14ac:dyDescent="0.25">
      <c r="A1" s="400" t="s">
        <v>0</v>
      </c>
      <c r="B1" s="400"/>
      <c r="C1" s="400"/>
      <c r="D1" s="400"/>
      <c r="E1" s="400"/>
    </row>
    <row r="2" spans="1:5" ht="15" x14ac:dyDescent="0.25">
      <c r="A2" s="208"/>
      <c r="B2" s="277">
        <v>2020</v>
      </c>
      <c r="C2" s="277">
        <v>2021</v>
      </c>
      <c r="D2" s="277">
        <v>2022</v>
      </c>
      <c r="E2" s="277">
        <v>2023</v>
      </c>
    </row>
    <row r="3" spans="1:5" x14ac:dyDescent="0.2">
      <c r="A3" s="278" t="s">
        <v>1</v>
      </c>
      <c r="B3" s="279"/>
      <c r="C3" s="279"/>
      <c r="D3" s="279"/>
      <c r="E3" s="279"/>
    </row>
    <row r="4" spans="1:5" x14ac:dyDescent="0.2">
      <c r="A4" s="272" t="s">
        <v>2</v>
      </c>
      <c r="B4" s="273"/>
      <c r="C4" s="273"/>
      <c r="D4" s="273"/>
      <c r="E4" s="273"/>
    </row>
    <row r="5" spans="1:5" x14ac:dyDescent="0.2">
      <c r="A5" s="274" t="s">
        <v>3</v>
      </c>
      <c r="B5" s="273"/>
      <c r="C5" s="273"/>
      <c r="D5" s="273"/>
      <c r="E5" s="273"/>
    </row>
    <row r="6" spans="1:5" x14ac:dyDescent="0.2">
      <c r="A6" s="276" t="s">
        <v>4</v>
      </c>
      <c r="B6" s="273"/>
      <c r="C6" s="273"/>
      <c r="D6" s="273"/>
      <c r="E6" s="273"/>
    </row>
    <row r="7" spans="1:5" x14ac:dyDescent="0.2">
      <c r="A7" s="276" t="s">
        <v>5</v>
      </c>
      <c r="B7" s="273"/>
      <c r="C7" s="273"/>
      <c r="D7" s="273"/>
      <c r="E7" s="273"/>
    </row>
    <row r="8" spans="1:5" x14ac:dyDescent="0.2">
      <c r="A8" s="276" t="s">
        <v>6</v>
      </c>
      <c r="B8" s="273"/>
      <c r="C8" s="273"/>
      <c r="D8" s="273"/>
      <c r="E8" s="273"/>
    </row>
    <row r="9" spans="1:5" x14ac:dyDescent="0.2">
      <c r="A9" s="274" t="s">
        <v>7</v>
      </c>
      <c r="B9" s="273">
        <f>SUM(B4:B8)</f>
        <v>0</v>
      </c>
      <c r="C9" s="273">
        <f>SUM(C4:C8)</f>
        <v>0</v>
      </c>
      <c r="D9" s="273">
        <f>SUM(D4:D8)</f>
        <v>0</v>
      </c>
      <c r="E9" s="273">
        <f>SUM(E4:E8)</f>
        <v>0</v>
      </c>
    </row>
    <row r="10" spans="1:5" x14ac:dyDescent="0.2">
      <c r="A10" s="280" t="s">
        <v>8</v>
      </c>
      <c r="B10" s="281">
        <f>+B3-B9</f>
        <v>0</v>
      </c>
      <c r="C10" s="281">
        <f>+C3-C9</f>
        <v>0</v>
      </c>
      <c r="D10" s="281">
        <f>SUM(D5:D9)</f>
        <v>0</v>
      </c>
      <c r="E10" s="281">
        <f>SUM(E5:E9)</f>
        <v>0</v>
      </c>
    </row>
    <row r="12" spans="1:5" x14ac:dyDescent="0.2">
      <c r="A12" s="282" t="s">
        <v>9</v>
      </c>
      <c r="B12" s="283"/>
      <c r="C12" s="283"/>
      <c r="D12" s="283"/>
      <c r="E12" s="283"/>
    </row>
    <row r="14" spans="1:5" x14ac:dyDescent="0.2">
      <c r="A14" s="207" t="s">
        <v>10</v>
      </c>
    </row>
    <row r="17" spans="1:2" x14ac:dyDescent="0.2">
      <c r="A17" s="94"/>
      <c r="B17" s="275"/>
    </row>
    <row r="18" spans="1:2" x14ac:dyDescent="0.2">
      <c r="A18" s="94"/>
    </row>
  </sheetData>
  <mergeCells count="1">
    <mergeCell ref="A1:E1"/>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L48"/>
  <sheetViews>
    <sheetView workbookViewId="0">
      <selection activeCell="B16" sqref="B16"/>
    </sheetView>
  </sheetViews>
  <sheetFormatPr defaultColWidth="8.7109375" defaultRowHeight="15" x14ac:dyDescent="0.25"/>
  <cols>
    <col min="1" max="1" width="67" customWidth="1"/>
    <col min="5" max="5" width="13.7109375" customWidth="1"/>
    <col min="8" max="8" width="1" customWidth="1"/>
    <col min="9" max="9" width="20.42578125" customWidth="1"/>
  </cols>
  <sheetData>
    <row r="1" spans="1:12" ht="36" customHeight="1" thickBot="1" x14ac:dyDescent="0.35">
      <c r="A1" s="476" t="s">
        <v>369</v>
      </c>
      <c r="B1" s="476"/>
      <c r="C1" s="476"/>
      <c r="D1" s="476"/>
      <c r="E1" s="476"/>
      <c r="F1" s="160"/>
      <c r="G1" s="160"/>
      <c r="H1" s="160"/>
      <c r="I1" s="160"/>
      <c r="J1" s="160"/>
    </row>
    <row r="2" spans="1:12" ht="15.75" thickBot="1" x14ac:dyDescent="0.3">
      <c r="A2" s="73" t="s">
        <v>370</v>
      </c>
      <c r="B2" s="158">
        <v>2020</v>
      </c>
      <c r="C2" s="158">
        <v>2021</v>
      </c>
      <c r="D2" s="158">
        <v>2022</v>
      </c>
      <c r="E2" s="158">
        <v>2023</v>
      </c>
      <c r="I2" s="102" t="s">
        <v>371</v>
      </c>
      <c r="J2" s="103" t="s">
        <v>372</v>
      </c>
      <c r="K2" s="103" t="s">
        <v>373</v>
      </c>
      <c r="L2" s="103" t="s">
        <v>374</v>
      </c>
    </row>
    <row r="3" spans="1:12" ht="27" thickBot="1" x14ac:dyDescent="0.3">
      <c r="A3" s="477" t="s">
        <v>375</v>
      </c>
      <c r="B3" s="478"/>
      <c r="C3" s="478"/>
      <c r="D3" s="478"/>
      <c r="E3" s="479"/>
      <c r="I3" s="104" t="s">
        <v>376</v>
      </c>
      <c r="J3" s="105">
        <v>1</v>
      </c>
      <c r="K3" s="105">
        <v>1</v>
      </c>
      <c r="L3" s="105">
        <v>0</v>
      </c>
    </row>
    <row r="4" spans="1:12" ht="28.5" customHeight="1" thickBot="1" x14ac:dyDescent="0.3">
      <c r="A4" s="53" t="s">
        <v>377</v>
      </c>
      <c r="B4" s="74"/>
      <c r="C4" s="74"/>
      <c r="D4" s="74"/>
      <c r="E4" s="75"/>
      <c r="I4" s="104" t="s">
        <v>378</v>
      </c>
      <c r="J4" s="105">
        <v>1</v>
      </c>
      <c r="K4" s="105">
        <v>0</v>
      </c>
      <c r="L4" s="105">
        <v>1</v>
      </c>
    </row>
    <row r="5" spans="1:12" ht="15.75" thickBot="1" x14ac:dyDescent="0.3">
      <c r="A5" s="53" t="s">
        <v>379</v>
      </c>
      <c r="B5" s="74"/>
      <c r="C5" s="74"/>
      <c r="D5" s="74"/>
      <c r="E5" s="74"/>
      <c r="I5" s="104" t="s">
        <v>380</v>
      </c>
      <c r="J5" s="105">
        <v>2</v>
      </c>
      <c r="K5" s="105">
        <v>2</v>
      </c>
      <c r="L5" s="105">
        <v>0</v>
      </c>
    </row>
    <row r="6" spans="1:12" ht="15.75" thickBot="1" x14ac:dyDescent="0.3">
      <c r="A6" s="53" t="s">
        <v>381</v>
      </c>
      <c r="B6" s="74"/>
      <c r="C6" s="74"/>
      <c r="D6" s="74"/>
      <c r="E6" s="74"/>
      <c r="I6" s="104" t="s">
        <v>382</v>
      </c>
      <c r="J6" s="105">
        <v>2</v>
      </c>
      <c r="K6" s="105">
        <v>1</v>
      </c>
      <c r="L6" s="105">
        <v>1</v>
      </c>
    </row>
    <row r="7" spans="1:12" ht="39.75" thickBot="1" x14ac:dyDescent="0.3">
      <c r="A7" s="477" t="s">
        <v>383</v>
      </c>
      <c r="B7" s="478"/>
      <c r="C7" s="478"/>
      <c r="D7" s="478"/>
      <c r="E7" s="479"/>
      <c r="I7" s="104" t="s">
        <v>384</v>
      </c>
      <c r="J7" s="105">
        <v>1</v>
      </c>
      <c r="K7" s="105">
        <v>1</v>
      </c>
      <c r="L7" s="105">
        <v>0</v>
      </c>
    </row>
    <row r="8" spans="1:12" ht="27" thickBot="1" x14ac:dyDescent="0.3">
      <c r="A8" s="53" t="s">
        <v>385</v>
      </c>
      <c r="B8" s="74"/>
      <c r="C8" s="74"/>
      <c r="D8" s="74"/>
      <c r="E8" s="74"/>
      <c r="I8" s="104" t="s">
        <v>386</v>
      </c>
      <c r="J8" s="105">
        <v>1</v>
      </c>
      <c r="K8" s="105">
        <v>0</v>
      </c>
      <c r="L8" s="105">
        <v>0</v>
      </c>
    </row>
    <row r="9" spans="1:12" ht="52.5" thickBot="1" x14ac:dyDescent="0.3">
      <c r="A9" s="53" t="s">
        <v>387</v>
      </c>
      <c r="B9" s="76"/>
      <c r="C9" s="76"/>
      <c r="D9" s="76"/>
      <c r="E9" s="74"/>
      <c r="I9" s="104" t="s">
        <v>388</v>
      </c>
      <c r="J9" s="105">
        <v>2</v>
      </c>
      <c r="K9" s="105">
        <v>0</v>
      </c>
      <c r="L9" s="105">
        <v>2</v>
      </c>
    </row>
    <row r="10" spans="1:12" ht="27" thickBot="1" x14ac:dyDescent="0.3">
      <c r="A10" s="53" t="s">
        <v>389</v>
      </c>
      <c r="B10" s="77"/>
      <c r="C10" s="77"/>
      <c r="D10" s="77"/>
      <c r="E10" s="74"/>
      <c r="I10" s="104" t="s">
        <v>390</v>
      </c>
      <c r="J10" s="105">
        <v>1</v>
      </c>
      <c r="K10" s="105">
        <v>1</v>
      </c>
      <c r="L10" s="105">
        <v>0</v>
      </c>
    </row>
    <row r="11" spans="1:12" ht="15.75" thickBot="1" x14ac:dyDescent="0.3">
      <c r="A11" s="53" t="s">
        <v>391</v>
      </c>
      <c r="B11" s="74"/>
      <c r="C11" s="74"/>
      <c r="D11" s="74"/>
      <c r="E11" s="74"/>
      <c r="I11" s="104" t="s">
        <v>392</v>
      </c>
      <c r="J11" s="105">
        <v>1</v>
      </c>
      <c r="K11" s="105">
        <v>0</v>
      </c>
      <c r="L11" s="105">
        <v>1</v>
      </c>
    </row>
    <row r="12" spans="1:12" ht="27" thickBot="1" x14ac:dyDescent="0.3">
      <c r="A12" s="477" t="s">
        <v>393</v>
      </c>
      <c r="B12" s="478"/>
      <c r="C12" s="478"/>
      <c r="D12" s="478"/>
      <c r="E12" s="479"/>
      <c r="I12" s="104" t="s">
        <v>394</v>
      </c>
      <c r="J12" s="105">
        <v>1</v>
      </c>
      <c r="K12" s="105">
        <v>1</v>
      </c>
      <c r="L12" s="105">
        <v>0</v>
      </c>
    </row>
    <row r="13" spans="1:12" ht="15.75" thickBot="1" x14ac:dyDescent="0.3">
      <c r="A13" s="53" t="s">
        <v>395</v>
      </c>
      <c r="B13" s="74"/>
      <c r="C13" s="74"/>
      <c r="D13" s="74"/>
      <c r="E13" s="75"/>
      <c r="I13" s="104" t="s">
        <v>396</v>
      </c>
      <c r="J13" s="105">
        <v>1</v>
      </c>
      <c r="K13" s="105">
        <v>0</v>
      </c>
      <c r="L13" s="105">
        <v>1</v>
      </c>
    </row>
    <row r="14" spans="1:12" ht="15.75" thickBot="1" x14ac:dyDescent="0.3">
      <c r="A14" s="53" t="s">
        <v>385</v>
      </c>
      <c r="B14" s="78"/>
      <c r="C14" s="78"/>
      <c r="D14" s="78"/>
      <c r="E14" s="74"/>
      <c r="I14" s="104" t="s">
        <v>397</v>
      </c>
      <c r="J14" s="105">
        <f>SUM(J3:J13)</f>
        <v>14</v>
      </c>
      <c r="K14" s="105">
        <f>SUM(K3:K13)</f>
        <v>7</v>
      </c>
      <c r="L14" s="105">
        <f>SUM(L3:L13)</f>
        <v>6</v>
      </c>
    </row>
    <row r="15" spans="1:12" ht="15.75" thickBot="1" x14ac:dyDescent="0.3">
      <c r="A15" s="53" t="s">
        <v>387</v>
      </c>
      <c r="B15" s="76"/>
      <c r="C15" s="76"/>
      <c r="D15" s="76"/>
      <c r="E15" s="74"/>
    </row>
    <row r="16" spans="1:12" ht="15.75" thickBot="1" x14ac:dyDescent="0.3">
      <c r="A16" s="53" t="s">
        <v>389</v>
      </c>
      <c r="B16" s="77"/>
      <c r="C16" s="77"/>
      <c r="D16" s="77"/>
      <c r="E16" s="74"/>
    </row>
    <row r="17" spans="1:5" ht="15.75" thickBot="1" x14ac:dyDescent="0.3">
      <c r="A17" s="477" t="s">
        <v>398</v>
      </c>
      <c r="B17" s="478"/>
      <c r="C17" s="478"/>
      <c r="D17" s="478"/>
      <c r="E17" s="479"/>
    </row>
    <row r="18" spans="1:5" ht="15.75" thickBot="1" x14ac:dyDescent="0.3">
      <c r="A18" s="53" t="s">
        <v>399</v>
      </c>
      <c r="B18" s="74"/>
      <c r="C18" s="74"/>
      <c r="D18" s="74"/>
      <c r="E18" s="75"/>
    </row>
    <row r="19" spans="1:5" ht="15.75" thickBot="1" x14ac:dyDescent="0.3">
      <c r="A19" s="53" t="s">
        <v>400</v>
      </c>
      <c r="B19" s="74"/>
      <c r="C19" s="74"/>
      <c r="D19" s="74"/>
      <c r="E19" s="74"/>
    </row>
    <row r="20" spans="1:5" ht="15.75" thickBot="1" x14ac:dyDescent="0.3">
      <c r="A20" s="53" t="s">
        <v>401</v>
      </c>
      <c r="B20" s="74"/>
      <c r="C20" s="74"/>
      <c r="D20" s="74"/>
      <c r="E20" s="75"/>
    </row>
    <row r="21" spans="1:5" ht="26.25" thickBot="1" x14ac:dyDescent="0.3">
      <c r="A21" s="53" t="s">
        <v>402</v>
      </c>
      <c r="B21" s="74"/>
      <c r="C21" s="74"/>
      <c r="D21" s="74"/>
      <c r="E21" s="75"/>
    </row>
    <row r="22" spans="1:5" ht="15.75" thickBot="1" x14ac:dyDescent="0.3">
      <c r="A22" s="477" t="s">
        <v>403</v>
      </c>
      <c r="B22" s="478"/>
      <c r="C22" s="478"/>
      <c r="D22" s="478"/>
      <c r="E22" s="479"/>
    </row>
    <row r="23" spans="1:5" ht="15.75" thickBot="1" x14ac:dyDescent="0.3">
      <c r="A23" s="53" t="s">
        <v>404</v>
      </c>
      <c r="B23" s="74"/>
      <c r="C23" s="74"/>
      <c r="D23" s="74"/>
      <c r="E23" s="74"/>
    </row>
    <row r="24" spans="1:5" ht="15.75" thickBot="1" x14ac:dyDescent="0.3">
      <c r="A24" s="79" t="s">
        <v>405</v>
      </c>
      <c r="B24" s="81"/>
      <c r="C24" s="81"/>
      <c r="D24" s="81"/>
      <c r="E24" s="81"/>
    </row>
    <row r="25" spans="1:5" ht="15.75" thickBot="1" x14ac:dyDescent="0.3">
      <c r="A25" s="477" t="s">
        <v>406</v>
      </c>
      <c r="B25" s="478"/>
      <c r="C25" s="478"/>
      <c r="D25" s="478"/>
      <c r="E25" s="479"/>
    </row>
    <row r="26" spans="1:5" ht="15.75" thickBot="1" x14ac:dyDescent="0.3">
      <c r="A26" s="53" t="s">
        <v>407</v>
      </c>
      <c r="B26" s="74"/>
      <c r="C26" s="74"/>
      <c r="D26" s="74"/>
      <c r="E26" s="75"/>
    </row>
    <row r="27" spans="1:5" ht="26.25" thickBot="1" x14ac:dyDescent="0.3">
      <c r="A27" s="53" t="s">
        <v>408</v>
      </c>
      <c r="B27" s="74"/>
      <c r="C27" s="74"/>
      <c r="D27" s="74"/>
      <c r="E27" s="75"/>
    </row>
    <row r="28" spans="1:5" ht="15.75" thickBot="1" x14ac:dyDescent="0.3">
      <c r="A28" s="53" t="s">
        <v>409</v>
      </c>
      <c r="B28" s="74"/>
      <c r="C28" s="74"/>
      <c r="D28" s="74"/>
      <c r="E28" s="74"/>
    </row>
    <row r="29" spans="1:5" ht="15.75" thickBot="1" x14ac:dyDescent="0.3">
      <c r="A29" s="55" t="s">
        <v>410</v>
      </c>
      <c r="B29" s="75"/>
      <c r="C29" s="75"/>
      <c r="D29" s="75"/>
      <c r="E29" s="75"/>
    </row>
    <row r="30" spans="1:5" ht="15.75" thickBot="1" x14ac:dyDescent="0.3">
      <c r="A30" s="55" t="s">
        <v>411</v>
      </c>
      <c r="B30" s="74"/>
      <c r="C30" s="74"/>
      <c r="D30" s="74"/>
      <c r="E30" s="75"/>
    </row>
    <row r="31" spans="1:5" ht="15.75" thickBot="1" x14ac:dyDescent="0.3">
      <c r="A31" s="55" t="s">
        <v>367</v>
      </c>
      <c r="B31" s="75"/>
      <c r="C31" s="75"/>
      <c r="D31" s="75"/>
      <c r="E31" s="75"/>
    </row>
    <row r="32" spans="1:5" ht="15.75" thickBot="1" x14ac:dyDescent="0.3">
      <c r="A32" s="53" t="s">
        <v>366</v>
      </c>
      <c r="B32" s="75"/>
      <c r="C32" s="74"/>
      <c r="D32" s="74"/>
      <c r="E32" s="75"/>
    </row>
    <row r="33" spans="1:6" ht="15.75" thickBot="1" x14ac:dyDescent="0.3">
      <c r="A33" s="82" t="s">
        <v>412</v>
      </c>
      <c r="B33" s="83"/>
      <c r="C33" s="83"/>
      <c r="D33" s="83"/>
      <c r="E33" s="83"/>
    </row>
    <row r="34" spans="1:6" x14ac:dyDescent="0.25">
      <c r="A34" s="80"/>
    </row>
    <row r="35" spans="1:6" x14ac:dyDescent="0.25">
      <c r="A35" s="80"/>
    </row>
    <row r="36" spans="1:6" ht="15.75" x14ac:dyDescent="0.25">
      <c r="A36" s="97" t="s">
        <v>413</v>
      </c>
    </row>
    <row r="37" spans="1:6" x14ac:dyDescent="0.25">
      <c r="A37" s="113"/>
      <c r="B37" s="113"/>
      <c r="C37" s="113"/>
    </row>
    <row r="38" spans="1:6" x14ac:dyDescent="0.25">
      <c r="A38" s="225"/>
      <c r="B38" s="225"/>
      <c r="C38" s="225">
        <v>2020</v>
      </c>
      <c r="D38" s="225">
        <v>2021</v>
      </c>
      <c r="E38" s="225">
        <v>2022</v>
      </c>
      <c r="F38" s="225">
        <v>2023</v>
      </c>
    </row>
    <row r="39" spans="1:6" x14ac:dyDescent="0.25">
      <c r="A39" s="225" t="s">
        <v>67</v>
      </c>
      <c r="B39" s="224"/>
      <c r="C39" s="224"/>
      <c r="D39" s="224"/>
      <c r="E39" s="224"/>
      <c r="F39" s="224"/>
    </row>
    <row r="40" spans="1:6" x14ac:dyDescent="0.25">
      <c r="A40" s="225" t="s">
        <v>2</v>
      </c>
      <c r="B40" s="224"/>
      <c r="C40" s="224"/>
      <c r="D40" s="224"/>
      <c r="E40" s="224"/>
      <c r="F40" s="224"/>
    </row>
    <row r="41" spans="1:6" x14ac:dyDescent="0.25">
      <c r="A41" s="225" t="s">
        <v>68</v>
      </c>
      <c r="B41" s="224"/>
      <c r="C41" s="224"/>
      <c r="D41" s="224"/>
      <c r="E41" s="224"/>
      <c r="F41" s="224"/>
    </row>
    <row r="42" spans="1:6" x14ac:dyDescent="0.25">
      <c r="A42" s="225" t="s">
        <v>4</v>
      </c>
      <c r="B42" s="224"/>
      <c r="C42" s="224"/>
      <c r="D42" s="224"/>
      <c r="E42" s="224"/>
      <c r="F42" s="224"/>
    </row>
    <row r="43" spans="1:6" x14ac:dyDescent="0.25">
      <c r="A43" s="225" t="s">
        <v>5</v>
      </c>
      <c r="B43" s="224"/>
      <c r="C43" s="224"/>
      <c r="D43" s="224"/>
      <c r="E43" s="224"/>
      <c r="F43" s="224"/>
    </row>
    <row r="44" spans="1:6" x14ac:dyDescent="0.25">
      <c r="A44" s="225" t="s">
        <v>6</v>
      </c>
      <c r="B44" s="224"/>
      <c r="C44" s="224"/>
      <c r="D44" s="224"/>
      <c r="E44" s="224"/>
      <c r="F44" s="224"/>
    </row>
    <row r="45" spans="1:6" x14ac:dyDescent="0.25">
      <c r="A45" s="225"/>
      <c r="B45" s="224"/>
      <c r="C45" s="224"/>
      <c r="D45" s="224"/>
      <c r="E45" s="224"/>
      <c r="F45" s="224"/>
    </row>
    <row r="46" spans="1:6" x14ac:dyDescent="0.25">
      <c r="A46" s="225" t="s">
        <v>8</v>
      </c>
      <c r="B46" s="224"/>
      <c r="C46" s="224">
        <v>0</v>
      </c>
      <c r="D46" s="224">
        <v>0</v>
      </c>
      <c r="E46" s="224">
        <v>0</v>
      </c>
      <c r="F46" s="224">
        <v>0</v>
      </c>
    </row>
    <row r="47" spans="1:6" ht="29.25" x14ac:dyDescent="0.25">
      <c r="A47" s="233" t="s">
        <v>66</v>
      </c>
      <c r="B47" s="224"/>
      <c r="C47" s="224"/>
      <c r="D47" s="224"/>
      <c r="E47" s="224"/>
      <c r="F47" s="224"/>
    </row>
    <row r="48" spans="1:6" x14ac:dyDescent="0.25">
      <c r="A48" s="207" t="s">
        <v>69</v>
      </c>
      <c r="B48" s="210"/>
      <c r="C48" s="210"/>
      <c r="D48" s="210"/>
      <c r="E48" s="210"/>
      <c r="F48" s="210"/>
    </row>
  </sheetData>
  <mergeCells count="7">
    <mergeCell ref="A1:E1"/>
    <mergeCell ref="A25:E25"/>
    <mergeCell ref="A3:E3"/>
    <mergeCell ref="A7:E7"/>
    <mergeCell ref="A12:E12"/>
    <mergeCell ref="A17:E17"/>
    <mergeCell ref="A22:E22"/>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53"/>
  <sheetViews>
    <sheetView workbookViewId="0">
      <selection activeCell="G43" sqref="G43"/>
    </sheetView>
  </sheetViews>
  <sheetFormatPr defaultColWidth="8.7109375" defaultRowHeight="15" x14ac:dyDescent="0.25"/>
  <cols>
    <col min="1" max="1" width="43.28515625" customWidth="1"/>
  </cols>
  <sheetData>
    <row r="1" spans="1:5" ht="19.5" thickBot="1" x14ac:dyDescent="0.35">
      <c r="A1" s="476" t="s">
        <v>414</v>
      </c>
      <c r="B1" s="476"/>
      <c r="C1" s="476"/>
      <c r="D1" s="476"/>
      <c r="E1" s="476"/>
    </row>
    <row r="2" spans="1:5" ht="15.75" thickBot="1" x14ac:dyDescent="0.3">
      <c r="A2" s="84"/>
      <c r="B2" s="158">
        <v>2020</v>
      </c>
      <c r="C2" s="158">
        <v>2021</v>
      </c>
      <c r="D2" s="158">
        <v>2022</v>
      </c>
      <c r="E2" s="158">
        <v>2023</v>
      </c>
    </row>
    <row r="3" spans="1:5" ht="15.75" thickBot="1" x14ac:dyDescent="0.3">
      <c r="A3" s="489"/>
      <c r="B3" s="490"/>
      <c r="C3" s="490"/>
      <c r="D3" s="490"/>
      <c r="E3" s="491"/>
    </row>
    <row r="4" spans="1:5" x14ac:dyDescent="0.25">
      <c r="A4" s="492"/>
      <c r="B4" s="493"/>
      <c r="C4" s="493"/>
      <c r="D4" s="493"/>
      <c r="E4" s="493"/>
    </row>
    <row r="5" spans="1:5" ht="15.75" thickBot="1" x14ac:dyDescent="0.3">
      <c r="A5" s="494" t="s">
        <v>415</v>
      </c>
      <c r="B5" s="495"/>
      <c r="C5" s="495"/>
      <c r="D5" s="495"/>
      <c r="E5" s="495"/>
    </row>
    <row r="6" spans="1:5" x14ac:dyDescent="0.25">
      <c r="A6" s="496"/>
      <c r="B6" s="497"/>
      <c r="C6" s="497"/>
      <c r="D6" s="497"/>
      <c r="E6" s="498"/>
    </row>
    <row r="7" spans="1:5" ht="15.75" thickBot="1" x14ac:dyDescent="0.3">
      <c r="A7" s="480" t="s">
        <v>416</v>
      </c>
      <c r="B7" s="481"/>
      <c r="C7" s="481"/>
      <c r="D7" s="481"/>
      <c r="E7" s="482"/>
    </row>
    <row r="8" spans="1:5" ht="26.25" thickBot="1" x14ac:dyDescent="0.3">
      <c r="A8" s="85" t="s">
        <v>417</v>
      </c>
      <c r="B8" s="76"/>
      <c r="C8" s="76"/>
      <c r="D8" s="76"/>
      <c r="E8" s="76"/>
    </row>
    <row r="9" spans="1:5" ht="46.5" customHeight="1" thickBot="1" x14ac:dyDescent="0.3">
      <c r="A9" s="85" t="s">
        <v>418</v>
      </c>
      <c r="B9" s="76"/>
      <c r="C9" s="76"/>
      <c r="D9" s="76"/>
      <c r="E9" s="76"/>
    </row>
    <row r="10" spans="1:5" ht="15.75" thickBot="1" x14ac:dyDescent="0.3">
      <c r="A10" s="55" t="s">
        <v>419</v>
      </c>
      <c r="B10" s="76"/>
      <c r="C10" s="76"/>
      <c r="D10" s="76"/>
      <c r="E10" s="76"/>
    </row>
    <row r="11" spans="1:5" ht="15.75" thickBot="1" x14ac:dyDescent="0.3">
      <c r="A11" s="86" t="s">
        <v>420</v>
      </c>
      <c r="B11" s="87"/>
      <c r="C11" s="87"/>
      <c r="D11" s="87"/>
      <c r="E11" s="87"/>
    </row>
    <row r="12" spans="1:5" ht="15.75" thickTop="1" x14ac:dyDescent="0.25">
      <c r="A12" s="88" t="s">
        <v>364</v>
      </c>
      <c r="B12" s="89"/>
      <c r="C12" s="89"/>
      <c r="D12" s="89"/>
      <c r="E12" s="89"/>
    </row>
    <row r="13" spans="1:5" ht="15.75" thickBot="1" x14ac:dyDescent="0.3">
      <c r="A13" s="480" t="s">
        <v>421</v>
      </c>
      <c r="B13" s="481"/>
      <c r="C13" s="481"/>
      <c r="D13" s="481"/>
      <c r="E13" s="482"/>
    </row>
    <row r="14" spans="1:5" ht="15.75" thickBot="1" x14ac:dyDescent="0.3">
      <c r="A14" s="85" t="s">
        <v>422</v>
      </c>
      <c r="B14" s="76"/>
      <c r="C14" s="76"/>
      <c r="D14" s="76"/>
      <c r="E14" s="76"/>
    </row>
    <row r="15" spans="1:5" ht="26.25" thickBot="1" x14ac:dyDescent="0.3">
      <c r="A15" s="85" t="s">
        <v>423</v>
      </c>
      <c r="B15" s="76"/>
      <c r="C15" s="76"/>
      <c r="D15" s="76"/>
      <c r="E15" s="76"/>
    </row>
    <row r="16" spans="1:5" ht="15.75" thickBot="1" x14ac:dyDescent="0.3">
      <c r="A16" s="85" t="s">
        <v>424</v>
      </c>
      <c r="B16" s="76"/>
      <c r="C16" s="76"/>
      <c r="D16" s="76"/>
      <c r="E16" s="76"/>
    </row>
    <row r="17" spans="1:5" ht="15.75" thickBot="1" x14ac:dyDescent="0.3">
      <c r="A17" s="85" t="s">
        <v>425</v>
      </c>
      <c r="B17" s="76"/>
      <c r="C17" s="76"/>
      <c r="D17" s="76"/>
      <c r="E17" s="76"/>
    </row>
    <row r="18" spans="1:5" ht="15.75" thickBot="1" x14ac:dyDescent="0.3">
      <c r="A18" s="55" t="s">
        <v>426</v>
      </c>
      <c r="B18" s="76"/>
      <c r="C18" s="76"/>
      <c r="D18" s="76"/>
      <c r="E18" s="76"/>
    </row>
    <row r="19" spans="1:5" ht="15.75" thickBot="1" x14ac:dyDescent="0.3">
      <c r="A19" s="55" t="s">
        <v>365</v>
      </c>
      <c r="B19" s="76"/>
      <c r="C19" s="76"/>
      <c r="D19" s="76"/>
      <c r="E19" s="76"/>
    </row>
    <row r="20" spans="1:5" ht="15.75" thickBot="1" x14ac:dyDescent="0.3">
      <c r="A20" s="55" t="s">
        <v>411</v>
      </c>
      <c r="B20" s="95"/>
      <c r="C20" s="90"/>
      <c r="D20" s="90"/>
      <c r="E20" s="90"/>
    </row>
    <row r="21" spans="1:5" ht="15.75" thickBot="1" x14ac:dyDescent="0.3">
      <c r="A21" s="55" t="s">
        <v>427</v>
      </c>
      <c r="B21" s="90"/>
      <c r="C21" s="74"/>
      <c r="D21" s="74"/>
      <c r="E21" s="74"/>
    </row>
    <row r="22" spans="1:5" ht="15.75" thickBot="1" x14ac:dyDescent="0.3">
      <c r="A22" s="91"/>
      <c r="B22" s="90"/>
      <c r="C22" s="90"/>
      <c r="D22" s="90"/>
      <c r="E22" s="90"/>
    </row>
    <row r="23" spans="1:5" x14ac:dyDescent="0.25">
      <c r="A23" s="492"/>
      <c r="B23" s="493"/>
      <c r="C23" s="493"/>
      <c r="D23" s="493"/>
      <c r="E23" s="493"/>
    </row>
    <row r="24" spans="1:5" ht="15.75" thickBot="1" x14ac:dyDescent="0.3">
      <c r="A24" s="494" t="s">
        <v>428</v>
      </c>
      <c r="B24" s="495"/>
      <c r="C24" s="495"/>
      <c r="D24" s="495"/>
      <c r="E24" s="495"/>
    </row>
    <row r="25" spans="1:5" ht="15.75" thickBot="1" x14ac:dyDescent="0.3">
      <c r="A25" s="499" t="s">
        <v>429</v>
      </c>
      <c r="B25" s="500"/>
      <c r="C25" s="500"/>
      <c r="D25" s="500"/>
      <c r="E25" s="501"/>
    </row>
    <row r="26" spans="1:5" ht="39" thickBot="1" x14ac:dyDescent="0.3">
      <c r="A26" s="85" t="s">
        <v>430</v>
      </c>
      <c r="B26" s="77"/>
      <c r="C26" s="77"/>
      <c r="D26" s="77"/>
      <c r="E26" s="77"/>
    </row>
    <row r="27" spans="1:5" ht="26.25" thickBot="1" x14ac:dyDescent="0.3">
      <c r="A27" s="85" t="s">
        <v>431</v>
      </c>
      <c r="B27" s="77"/>
      <c r="C27" s="77"/>
      <c r="D27" s="77"/>
      <c r="E27" s="77"/>
    </row>
    <row r="28" spans="1:5" x14ac:dyDescent="0.25">
      <c r="A28" s="483" t="s">
        <v>432</v>
      </c>
      <c r="B28" s="484"/>
      <c r="C28" s="484"/>
      <c r="D28" s="484"/>
      <c r="E28" s="485"/>
    </row>
    <row r="29" spans="1:5" ht="15.75" thickBot="1" x14ac:dyDescent="0.3">
      <c r="A29" s="486" t="s">
        <v>433</v>
      </c>
      <c r="B29" s="487"/>
      <c r="C29" s="487"/>
      <c r="D29" s="487"/>
      <c r="E29" s="488"/>
    </row>
    <row r="30" spans="1:5" ht="15.75" thickBot="1" x14ac:dyDescent="0.3">
      <c r="A30" s="92" t="s">
        <v>434</v>
      </c>
      <c r="B30" s="76"/>
      <c r="C30" s="76"/>
      <c r="D30" s="76"/>
      <c r="E30" s="76"/>
    </row>
    <row r="31" spans="1:5" ht="15.75" thickBot="1" x14ac:dyDescent="0.3">
      <c r="A31" s="92" t="s">
        <v>435</v>
      </c>
      <c r="B31" s="96"/>
      <c r="C31" s="96"/>
      <c r="D31" s="96"/>
      <c r="E31" s="96"/>
    </row>
    <row r="32" spans="1:5" ht="15.75" thickBot="1" x14ac:dyDescent="0.3">
      <c r="A32" s="499" t="s">
        <v>436</v>
      </c>
      <c r="B32" s="500"/>
      <c r="C32" s="500"/>
      <c r="D32" s="500"/>
      <c r="E32" s="501"/>
    </row>
    <row r="33" spans="1:6" ht="15.75" thickBot="1" x14ac:dyDescent="0.3">
      <c r="A33" s="85" t="s">
        <v>437</v>
      </c>
      <c r="B33" s="77"/>
      <c r="C33" s="77"/>
      <c r="D33" s="77"/>
      <c r="E33" s="77"/>
    </row>
    <row r="34" spans="1:6" ht="15.75" thickBot="1" x14ac:dyDescent="0.3">
      <c r="A34" s="85" t="s">
        <v>438</v>
      </c>
      <c r="B34" s="77"/>
      <c r="C34" s="77"/>
      <c r="D34" s="77"/>
      <c r="E34" s="77"/>
    </row>
    <row r="35" spans="1:6" ht="15.75" thickBot="1" x14ac:dyDescent="0.3">
      <c r="A35" s="85" t="s">
        <v>439</v>
      </c>
      <c r="B35" s="77"/>
      <c r="C35" s="77"/>
      <c r="D35" s="77"/>
      <c r="E35" s="77"/>
    </row>
    <row r="36" spans="1:6" ht="15.75" thickBot="1" x14ac:dyDescent="0.3">
      <c r="A36" s="85" t="s">
        <v>440</v>
      </c>
      <c r="B36" s="77"/>
      <c r="C36" s="77"/>
      <c r="D36" s="77"/>
      <c r="E36" s="77"/>
    </row>
    <row r="37" spans="1:6" ht="15.75" thickBot="1" x14ac:dyDescent="0.3">
      <c r="A37" s="93" t="s">
        <v>410</v>
      </c>
      <c r="B37" s="77"/>
      <c r="C37" s="77"/>
      <c r="D37" s="77"/>
      <c r="E37" s="77"/>
    </row>
    <row r="38" spans="1:6" ht="15.75" thickBot="1" x14ac:dyDescent="0.3">
      <c r="A38" s="93" t="s">
        <v>411</v>
      </c>
      <c r="B38" s="137"/>
      <c r="C38" s="77"/>
      <c r="D38" s="77"/>
      <c r="E38" s="77"/>
    </row>
    <row r="39" spans="1:6" ht="15.75" thickBot="1" x14ac:dyDescent="0.3">
      <c r="A39" s="93" t="s">
        <v>412</v>
      </c>
      <c r="B39" s="77"/>
      <c r="C39" s="77"/>
      <c r="D39" s="77"/>
      <c r="E39" s="77"/>
    </row>
    <row r="40" spans="1:6" x14ac:dyDescent="0.25">
      <c r="A40" s="94"/>
    </row>
    <row r="41" spans="1:6" ht="15.75" x14ac:dyDescent="0.25">
      <c r="A41" s="97" t="s">
        <v>441</v>
      </c>
    </row>
    <row r="43" spans="1:6" x14ac:dyDescent="0.25">
      <c r="A43" s="225"/>
      <c r="B43" s="225"/>
      <c r="C43" s="225">
        <v>2020</v>
      </c>
      <c r="D43" s="225">
        <v>2021</v>
      </c>
      <c r="E43" s="225">
        <v>2022</v>
      </c>
      <c r="F43" s="225">
        <v>2023</v>
      </c>
    </row>
    <row r="44" spans="1:6" x14ac:dyDescent="0.25">
      <c r="A44" s="225" t="s">
        <v>67</v>
      </c>
      <c r="B44" s="224"/>
      <c r="C44" s="224"/>
      <c r="D44" s="224"/>
      <c r="E44" s="224"/>
      <c r="F44" s="224"/>
    </row>
    <row r="45" spans="1:6" x14ac:dyDescent="0.25">
      <c r="A45" s="225" t="s">
        <v>2</v>
      </c>
      <c r="B45" s="224"/>
      <c r="C45" s="224"/>
      <c r="D45" s="224"/>
      <c r="E45" s="224"/>
      <c r="F45" s="224"/>
    </row>
    <row r="46" spans="1:6" x14ac:dyDescent="0.25">
      <c r="A46" s="225" t="s">
        <v>68</v>
      </c>
      <c r="B46" s="224"/>
      <c r="C46" s="224"/>
      <c r="D46" s="224"/>
      <c r="E46" s="224"/>
      <c r="F46" s="224"/>
    </row>
    <row r="47" spans="1:6" x14ac:dyDescent="0.25">
      <c r="A47" s="225" t="s">
        <v>4</v>
      </c>
      <c r="B47" s="224"/>
      <c r="C47" s="224"/>
      <c r="D47" s="224"/>
      <c r="E47" s="224"/>
      <c r="F47" s="224"/>
    </row>
    <row r="48" spans="1:6" x14ac:dyDescent="0.25">
      <c r="A48" s="225" t="s">
        <v>5</v>
      </c>
      <c r="B48" s="224"/>
      <c r="C48" s="224"/>
      <c r="D48" s="224"/>
      <c r="E48" s="224"/>
      <c r="F48" s="224"/>
    </row>
    <row r="49" spans="1:6" x14ac:dyDescent="0.25">
      <c r="A49" s="225" t="s">
        <v>6</v>
      </c>
      <c r="B49" s="224"/>
      <c r="C49" s="224"/>
      <c r="D49" s="224"/>
      <c r="E49" s="224"/>
      <c r="F49" s="224"/>
    </row>
    <row r="50" spans="1:6" x14ac:dyDescent="0.25">
      <c r="A50" s="225"/>
      <c r="B50" s="224"/>
      <c r="C50" s="224"/>
      <c r="D50" s="224"/>
      <c r="E50" s="224"/>
      <c r="F50" s="224"/>
    </row>
    <row r="51" spans="1:6" x14ac:dyDescent="0.25">
      <c r="A51" s="225" t="s">
        <v>8</v>
      </c>
      <c r="B51" s="224"/>
      <c r="C51" s="224">
        <v>0</v>
      </c>
      <c r="D51" s="224">
        <v>0</v>
      </c>
      <c r="E51" s="224">
        <v>0</v>
      </c>
      <c r="F51" s="224">
        <v>0</v>
      </c>
    </row>
    <row r="52" spans="1:6" ht="29.25" x14ac:dyDescent="0.25">
      <c r="A52" s="233" t="s">
        <v>66</v>
      </c>
      <c r="B52" s="224"/>
      <c r="C52" s="224"/>
      <c r="D52" s="224"/>
      <c r="E52" s="224"/>
      <c r="F52" s="224"/>
    </row>
    <row r="53" spans="1:6" x14ac:dyDescent="0.25">
      <c r="A53" s="207" t="s">
        <v>69</v>
      </c>
      <c r="B53" s="210"/>
      <c r="C53" s="210"/>
      <c r="D53" s="210"/>
      <c r="E53" s="210"/>
      <c r="F53" s="210"/>
    </row>
  </sheetData>
  <mergeCells count="13">
    <mergeCell ref="A32:E32"/>
    <mergeCell ref="A13:E13"/>
    <mergeCell ref="A23:E23"/>
    <mergeCell ref="A24:E24"/>
    <mergeCell ref="A25:E25"/>
    <mergeCell ref="A7:E7"/>
    <mergeCell ref="A1:E1"/>
    <mergeCell ref="A28:E28"/>
    <mergeCell ref="A29:E29"/>
    <mergeCell ref="A3:E3"/>
    <mergeCell ref="A4:E4"/>
    <mergeCell ref="A5:E5"/>
    <mergeCell ref="A6:E6"/>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51"/>
  <sheetViews>
    <sheetView workbookViewId="0">
      <selection activeCell="B53" sqref="B53"/>
    </sheetView>
  </sheetViews>
  <sheetFormatPr defaultColWidth="8.7109375" defaultRowHeight="14.25" x14ac:dyDescent="0.2"/>
  <cols>
    <col min="1" max="1" width="9" style="243" bestFit="1" customWidth="1"/>
    <col min="2" max="2" width="62.7109375" style="207" customWidth="1"/>
    <col min="3" max="3" width="15.7109375" style="207" customWidth="1"/>
    <col min="4" max="4" width="10.140625" style="207" bestFit="1" customWidth="1"/>
    <col min="5" max="5" width="9.7109375" style="207" customWidth="1"/>
    <col min="6" max="6" width="10.140625" style="207" bestFit="1" customWidth="1"/>
    <col min="7" max="7" width="9.7109375" style="207" bestFit="1" customWidth="1"/>
    <col min="8" max="8" width="55.7109375" style="207" customWidth="1"/>
    <col min="9" max="9" width="34.7109375" style="207" customWidth="1"/>
    <col min="10" max="10" width="25.28515625" style="207" customWidth="1"/>
    <col min="11" max="11" width="30.42578125" style="207" customWidth="1"/>
    <col min="12" max="16384" width="8.7109375" style="207"/>
  </cols>
  <sheetData>
    <row r="1" spans="1:9" ht="33" customHeight="1" x14ac:dyDescent="0.25">
      <c r="B1" s="421" t="s">
        <v>11</v>
      </c>
      <c r="C1" s="421"/>
      <c r="D1" s="421"/>
      <c r="E1" s="421"/>
      <c r="F1" s="421"/>
      <c r="G1" s="244"/>
      <c r="H1" s="164"/>
    </row>
    <row r="2" spans="1:9" ht="22.5" customHeight="1" thickBot="1" x14ac:dyDescent="0.25">
      <c r="B2" s="246" t="s">
        <v>12</v>
      </c>
      <c r="C2" s="246"/>
      <c r="D2" s="246"/>
      <c r="E2" s="246"/>
      <c r="F2" s="246"/>
      <c r="G2" s="245"/>
      <c r="H2" s="164"/>
    </row>
    <row r="3" spans="1:9" ht="16.5" thickTop="1" thickBot="1" x14ac:dyDescent="0.3">
      <c r="B3" s="247"/>
      <c r="C3" s="277">
        <v>2020</v>
      </c>
      <c r="D3" s="277">
        <v>2021</v>
      </c>
      <c r="E3" s="277">
        <v>2022</v>
      </c>
      <c r="F3" s="277">
        <v>2023</v>
      </c>
      <c r="G3" s="245"/>
      <c r="H3" s="164"/>
    </row>
    <row r="4" spans="1:9" ht="46.5" customHeight="1" thickTop="1" x14ac:dyDescent="0.2">
      <c r="A4" s="248">
        <v>1</v>
      </c>
      <c r="B4" s="249" t="s">
        <v>13</v>
      </c>
      <c r="C4" s="309"/>
      <c r="D4" s="309"/>
      <c r="E4" s="309"/>
      <c r="F4" s="309"/>
      <c r="G4" s="419" t="s">
        <v>14</v>
      </c>
      <c r="H4" s="420"/>
      <c r="I4" s="291"/>
    </row>
    <row r="5" spans="1:9" ht="69" customHeight="1" x14ac:dyDescent="0.2">
      <c r="A5" s="251">
        <v>2</v>
      </c>
      <c r="B5" s="422" t="s">
        <v>15</v>
      </c>
      <c r="C5" s="423"/>
      <c r="D5" s="423"/>
      <c r="E5" s="423"/>
      <c r="F5" s="424"/>
      <c r="G5" s="419" t="s">
        <v>16</v>
      </c>
      <c r="H5" s="420"/>
    </row>
    <row r="6" spans="1:9" ht="32.25" customHeight="1" x14ac:dyDescent="0.2">
      <c r="A6" s="251">
        <v>2.1</v>
      </c>
      <c r="B6" s="203" t="s">
        <v>17</v>
      </c>
      <c r="C6" s="310"/>
      <c r="D6" s="310"/>
      <c r="E6" s="310"/>
      <c r="F6" s="310"/>
      <c r="G6" s="419"/>
      <c r="H6" s="420"/>
    </row>
    <row r="7" spans="1:9" ht="31.5" customHeight="1" x14ac:dyDescent="0.2">
      <c r="A7" s="251">
        <v>2.2000000000000002</v>
      </c>
      <c r="B7" s="203" t="s">
        <v>18</v>
      </c>
      <c r="C7" s="311"/>
      <c r="D7" s="311"/>
      <c r="E7" s="311"/>
      <c r="F7" s="311"/>
      <c r="G7" s="419" t="s">
        <v>19</v>
      </c>
      <c r="H7" s="420"/>
    </row>
    <row r="8" spans="1:9" ht="52.5" customHeight="1" x14ac:dyDescent="0.2">
      <c r="A8" s="251">
        <v>2.2999999999999998</v>
      </c>
      <c r="B8" s="252" t="s">
        <v>20</v>
      </c>
      <c r="C8" s="311"/>
      <c r="D8" s="311"/>
      <c r="E8" s="311"/>
      <c r="F8" s="311"/>
    </row>
    <row r="9" spans="1:9" ht="70.5" customHeight="1" x14ac:dyDescent="0.2">
      <c r="A9" s="253">
        <v>3</v>
      </c>
      <c r="B9" s="254" t="s">
        <v>21</v>
      </c>
      <c r="C9" s="405"/>
      <c r="D9" s="406"/>
      <c r="E9" s="406"/>
      <c r="F9" s="407"/>
      <c r="G9" s="416" t="s">
        <v>22</v>
      </c>
      <c r="H9" s="417"/>
    </row>
    <row r="10" spans="1:9" ht="76.5" customHeight="1" x14ac:dyDescent="0.2">
      <c r="A10" s="253">
        <v>3.1</v>
      </c>
      <c r="B10" s="254" t="s">
        <v>23</v>
      </c>
      <c r="C10" s="268"/>
      <c r="D10" s="268"/>
      <c r="E10" s="268"/>
      <c r="F10" s="268"/>
      <c r="G10" s="418" t="s">
        <v>24</v>
      </c>
      <c r="H10" s="415"/>
    </row>
    <row r="11" spans="1:9" ht="48.75" customHeight="1" x14ac:dyDescent="0.2">
      <c r="A11" s="253">
        <v>3.2</v>
      </c>
      <c r="B11" s="254" t="s">
        <v>25</v>
      </c>
      <c r="C11" s="268"/>
      <c r="D11" s="268"/>
      <c r="E11" s="268"/>
      <c r="F11" s="268"/>
      <c r="G11" s="408" t="s">
        <v>26</v>
      </c>
      <c r="H11" s="409"/>
    </row>
    <row r="12" spans="1:9" ht="60" customHeight="1" x14ac:dyDescent="0.2">
      <c r="A12" s="253">
        <v>3.3</v>
      </c>
      <c r="B12" s="254" t="s">
        <v>27</v>
      </c>
      <c r="C12" s="268"/>
      <c r="D12" s="268"/>
      <c r="E12" s="268"/>
      <c r="F12" s="268"/>
      <c r="G12" s="408" t="s">
        <v>28</v>
      </c>
      <c r="H12" s="409"/>
    </row>
    <row r="13" spans="1:9" ht="64.5" customHeight="1" x14ac:dyDescent="0.2">
      <c r="A13" s="253">
        <v>3.4</v>
      </c>
      <c r="B13" s="254" t="s">
        <v>29</v>
      </c>
      <c r="C13" s="312"/>
      <c r="D13" s="312"/>
      <c r="E13" s="312"/>
      <c r="F13" s="312"/>
      <c r="G13" s="413" t="s">
        <v>30</v>
      </c>
      <c r="H13" s="401"/>
    </row>
    <row r="14" spans="1:9" ht="46.5" customHeight="1" x14ac:dyDescent="0.2">
      <c r="A14" s="255">
        <v>4</v>
      </c>
      <c r="B14" s="256" t="s">
        <v>31</v>
      </c>
      <c r="C14" s="292"/>
      <c r="D14" s="256"/>
      <c r="E14" s="256"/>
      <c r="F14" s="256"/>
      <c r="G14" s="414"/>
      <c r="H14" s="415"/>
    </row>
    <row r="15" spans="1:9" ht="45.75" customHeight="1" x14ac:dyDescent="0.2">
      <c r="A15" s="255">
        <v>4.0999999999999996</v>
      </c>
      <c r="B15" s="256" t="s">
        <v>32</v>
      </c>
      <c r="C15" s="313"/>
      <c r="D15" s="313"/>
      <c r="E15" s="313"/>
      <c r="F15" s="313"/>
      <c r="G15" s="414" t="s">
        <v>33</v>
      </c>
      <c r="H15" s="415"/>
      <c r="I15" s="269"/>
    </row>
    <row r="16" spans="1:9" ht="64.5" customHeight="1" x14ac:dyDescent="0.2">
      <c r="A16" s="255" t="s">
        <v>34</v>
      </c>
      <c r="B16" s="256" t="s">
        <v>35</v>
      </c>
      <c r="C16" s="313"/>
      <c r="D16" s="313"/>
      <c r="E16" s="313"/>
      <c r="F16" s="313"/>
      <c r="G16" s="404" t="s">
        <v>36</v>
      </c>
      <c r="H16" s="409"/>
      <c r="I16" s="293" t="s">
        <v>37</v>
      </c>
    </row>
    <row r="17" spans="1:9" ht="49.5" customHeight="1" x14ac:dyDescent="0.2">
      <c r="A17" s="255" t="s">
        <v>38</v>
      </c>
      <c r="B17" s="256" t="s">
        <v>39</v>
      </c>
      <c r="C17" s="313"/>
      <c r="D17" s="313"/>
      <c r="E17" s="313"/>
      <c r="F17" s="313"/>
      <c r="G17" s="404" t="s">
        <v>40</v>
      </c>
      <c r="H17" s="409"/>
      <c r="I17" s="294" t="s">
        <v>41</v>
      </c>
    </row>
    <row r="18" spans="1:9" ht="54" customHeight="1" x14ac:dyDescent="0.2">
      <c r="A18" s="255" t="s">
        <v>42</v>
      </c>
      <c r="B18" s="256" t="s">
        <v>43</v>
      </c>
      <c r="C18" s="313"/>
      <c r="D18" s="313"/>
      <c r="E18" s="313"/>
      <c r="F18" s="313"/>
      <c r="G18" s="404" t="s">
        <v>44</v>
      </c>
      <c r="H18" s="409"/>
      <c r="I18" s="295" t="s">
        <v>37</v>
      </c>
    </row>
    <row r="19" spans="1:9" ht="51.75" customHeight="1" x14ac:dyDescent="0.2">
      <c r="A19" s="250">
        <v>5</v>
      </c>
      <c r="B19" s="410" t="s">
        <v>45</v>
      </c>
      <c r="C19" s="411"/>
      <c r="D19" s="411"/>
      <c r="E19" s="411"/>
      <c r="F19" s="412"/>
      <c r="G19" s="401" t="s">
        <v>46</v>
      </c>
      <c r="H19" s="401"/>
    </row>
    <row r="20" spans="1:9" ht="40.5" customHeight="1" x14ac:dyDescent="0.2">
      <c r="A20" s="250">
        <v>5.0999999999999996</v>
      </c>
      <c r="B20" s="290" t="s">
        <v>47</v>
      </c>
      <c r="C20" s="314"/>
      <c r="D20" s="314"/>
      <c r="E20" s="314"/>
      <c r="F20" s="314"/>
      <c r="G20" s="401" t="s">
        <v>48</v>
      </c>
      <c r="H20" s="401"/>
    </row>
    <row r="21" spans="1:9" ht="42.75" customHeight="1" x14ac:dyDescent="0.2">
      <c r="A21" s="250" t="s">
        <v>49</v>
      </c>
      <c r="B21" s="290" t="s">
        <v>35</v>
      </c>
      <c r="C21" s="314"/>
      <c r="D21" s="314"/>
      <c r="E21" s="314"/>
      <c r="F21" s="314"/>
      <c r="G21" s="403" t="s">
        <v>50</v>
      </c>
      <c r="H21" s="404"/>
      <c r="I21" s="293" t="s">
        <v>37</v>
      </c>
    </row>
    <row r="22" spans="1:9" ht="44.25" customHeight="1" x14ac:dyDescent="0.2">
      <c r="A22" s="250" t="s">
        <v>51</v>
      </c>
      <c r="B22" s="290" t="s">
        <v>39</v>
      </c>
      <c r="C22" s="314"/>
      <c r="D22" s="314"/>
      <c r="E22" s="314"/>
      <c r="F22" s="314"/>
      <c r="G22" s="403" t="s">
        <v>40</v>
      </c>
      <c r="H22" s="404"/>
      <c r="I22" s="294" t="s">
        <v>41</v>
      </c>
    </row>
    <row r="23" spans="1:9" ht="39.75" customHeight="1" x14ac:dyDescent="0.2">
      <c r="A23" s="250" t="s">
        <v>52</v>
      </c>
      <c r="B23" s="290" t="s">
        <v>43</v>
      </c>
      <c r="C23" s="314"/>
      <c r="D23" s="314"/>
      <c r="E23" s="314"/>
      <c r="F23" s="314"/>
      <c r="G23" s="403" t="s">
        <v>44</v>
      </c>
      <c r="H23" s="404"/>
      <c r="I23" s="295" t="s">
        <v>37</v>
      </c>
    </row>
    <row r="24" spans="1:9" ht="18" customHeight="1" x14ac:dyDescent="0.2">
      <c r="A24" s="250">
        <v>6</v>
      </c>
      <c r="B24" s="290" t="s">
        <v>53</v>
      </c>
      <c r="C24" s="315"/>
      <c r="D24" s="315"/>
      <c r="E24" s="315"/>
      <c r="F24" s="315"/>
      <c r="G24" s="401"/>
      <c r="H24" s="401"/>
    </row>
    <row r="25" spans="1:9" ht="33" customHeight="1" x14ac:dyDescent="0.2">
      <c r="A25" s="257">
        <v>6</v>
      </c>
      <c r="B25" s="204" t="s">
        <v>54</v>
      </c>
      <c r="C25" s="316"/>
      <c r="D25" s="316"/>
      <c r="E25" s="316"/>
      <c r="F25" s="316"/>
      <c r="G25" s="401" t="s">
        <v>55</v>
      </c>
      <c r="H25" s="401"/>
    </row>
    <row r="26" spans="1:9" ht="45" customHeight="1" x14ac:dyDescent="0.2">
      <c r="A26" s="257">
        <v>6.1</v>
      </c>
      <c r="B26" s="204" t="s">
        <v>35</v>
      </c>
      <c r="C26" s="316"/>
      <c r="D26" s="316"/>
      <c r="E26" s="316"/>
      <c r="F26" s="316"/>
      <c r="G26" s="401" t="s">
        <v>56</v>
      </c>
      <c r="H26" s="401"/>
      <c r="I26" s="293" t="s">
        <v>37</v>
      </c>
    </row>
    <row r="27" spans="1:9" ht="42" customHeight="1" x14ac:dyDescent="0.2">
      <c r="A27" s="257">
        <v>6.2</v>
      </c>
      <c r="B27" s="204" t="s">
        <v>57</v>
      </c>
      <c r="C27" s="316"/>
      <c r="D27" s="316"/>
      <c r="E27" s="316"/>
      <c r="F27" s="316"/>
      <c r="G27" s="401" t="s">
        <v>58</v>
      </c>
      <c r="H27" s="401"/>
      <c r="I27" s="294" t="s">
        <v>41</v>
      </c>
    </row>
    <row r="28" spans="1:9" ht="48" customHeight="1" x14ac:dyDescent="0.2">
      <c r="A28" s="257">
        <v>6.3</v>
      </c>
      <c r="B28" s="204" t="s">
        <v>43</v>
      </c>
      <c r="C28" s="316"/>
      <c r="D28" s="316"/>
      <c r="E28" s="316"/>
      <c r="F28" s="316"/>
      <c r="G28" s="401" t="s">
        <v>59</v>
      </c>
      <c r="H28" s="401"/>
      <c r="I28" s="295" t="s">
        <v>37</v>
      </c>
    </row>
    <row r="29" spans="1:9" ht="33" customHeight="1" x14ac:dyDescent="0.2">
      <c r="A29" s="258">
        <v>7</v>
      </c>
      <c r="B29" s="205" t="s">
        <v>60</v>
      </c>
      <c r="C29" s="317"/>
      <c r="D29" s="317"/>
      <c r="E29" s="317"/>
      <c r="F29" s="317"/>
      <c r="G29" s="402" t="s">
        <v>61</v>
      </c>
      <c r="H29" s="401"/>
    </row>
    <row r="30" spans="1:9" ht="33" customHeight="1" x14ac:dyDescent="0.2">
      <c r="A30" s="258">
        <v>7.1</v>
      </c>
      <c r="B30" s="205" t="s">
        <v>62</v>
      </c>
      <c r="C30" s="317"/>
      <c r="D30" s="317"/>
      <c r="E30" s="317"/>
      <c r="F30" s="317"/>
      <c r="G30" s="259"/>
      <c r="H30" s="164"/>
    </row>
    <row r="31" spans="1:9" ht="33" customHeight="1" x14ac:dyDescent="0.2">
      <c r="A31" s="258">
        <v>7.2</v>
      </c>
      <c r="B31" s="205" t="s">
        <v>57</v>
      </c>
      <c r="C31" s="317"/>
      <c r="D31" s="317"/>
      <c r="E31" s="317"/>
      <c r="F31" s="317"/>
      <c r="G31" s="259"/>
      <c r="H31" s="164"/>
    </row>
    <row r="32" spans="1:9" ht="33" customHeight="1" x14ac:dyDescent="0.2">
      <c r="A32" s="258">
        <v>7.3</v>
      </c>
      <c r="B32" s="205" t="s">
        <v>43</v>
      </c>
      <c r="C32" s="317"/>
      <c r="D32" s="317"/>
      <c r="E32" s="317"/>
      <c r="F32" s="317"/>
      <c r="G32" s="259"/>
      <c r="H32" s="164"/>
    </row>
    <row r="33" spans="1:8" ht="33" customHeight="1" x14ac:dyDescent="0.2">
      <c r="A33" s="258">
        <v>7.4</v>
      </c>
      <c r="B33" s="205" t="s">
        <v>63</v>
      </c>
      <c r="C33" s="317"/>
      <c r="D33" s="317"/>
      <c r="E33" s="317"/>
      <c r="F33" s="317"/>
      <c r="G33" s="259"/>
      <c r="H33" s="164"/>
    </row>
    <row r="34" spans="1:8" ht="33" customHeight="1" x14ac:dyDescent="0.2">
      <c r="A34" s="260">
        <v>8</v>
      </c>
      <c r="B34" s="206" t="s">
        <v>64</v>
      </c>
      <c r="C34" s="318"/>
      <c r="D34" s="318"/>
      <c r="E34" s="318"/>
      <c r="F34" s="318"/>
      <c r="G34" s="259"/>
      <c r="H34" s="164"/>
    </row>
    <row r="35" spans="1:8" ht="33" customHeight="1" x14ac:dyDescent="0.2">
      <c r="A35" s="260">
        <v>8.1</v>
      </c>
      <c r="B35" s="206" t="s">
        <v>62</v>
      </c>
      <c r="C35" s="318"/>
      <c r="D35" s="318"/>
      <c r="E35" s="318"/>
      <c r="F35" s="318"/>
      <c r="G35" s="259"/>
      <c r="H35" s="164"/>
    </row>
    <row r="36" spans="1:8" ht="33" customHeight="1" x14ac:dyDescent="0.2">
      <c r="A36" s="260">
        <v>8.1999999999999993</v>
      </c>
      <c r="B36" s="206" t="s">
        <v>57</v>
      </c>
      <c r="C36" s="318"/>
      <c r="D36" s="318"/>
      <c r="E36" s="318"/>
      <c r="F36" s="318"/>
      <c r="G36" s="259"/>
      <c r="H36" s="164"/>
    </row>
    <row r="37" spans="1:8" ht="33" customHeight="1" x14ac:dyDescent="0.2">
      <c r="A37" s="260">
        <v>8.3000000000000007</v>
      </c>
      <c r="B37" s="206" t="s">
        <v>43</v>
      </c>
      <c r="C37" s="318"/>
      <c r="D37" s="318"/>
      <c r="E37" s="318"/>
      <c r="F37" s="318"/>
      <c r="G37" s="259"/>
      <c r="H37" s="164"/>
    </row>
    <row r="38" spans="1:8" x14ac:dyDescent="0.2">
      <c r="A38" s="260">
        <v>8.4</v>
      </c>
      <c r="B38" s="206" t="s">
        <v>65</v>
      </c>
      <c r="C38" s="318"/>
      <c r="D38" s="318"/>
      <c r="E38" s="318"/>
      <c r="F38" s="318"/>
      <c r="G38" s="245"/>
      <c r="H38" s="164"/>
    </row>
    <row r="39" spans="1:8" ht="25.5" customHeight="1" x14ac:dyDescent="0.25">
      <c r="A39" s="257">
        <v>9</v>
      </c>
      <c r="B39" s="271" t="s">
        <v>66</v>
      </c>
      <c r="C39" s="316"/>
      <c r="D39" s="316"/>
      <c r="E39" s="316"/>
      <c r="F39" s="316"/>
      <c r="G39" s="245"/>
      <c r="H39" s="164"/>
    </row>
    <row r="40" spans="1:8" x14ac:dyDescent="0.2">
      <c r="B40" s="261"/>
      <c r="C40" s="262"/>
      <c r="D40" s="262"/>
      <c r="E40" s="262"/>
      <c r="F40" s="262"/>
    </row>
    <row r="41" spans="1:8" x14ac:dyDescent="0.2">
      <c r="B41" s="225"/>
      <c r="C41" s="225"/>
      <c r="D41" s="225">
        <v>2020</v>
      </c>
      <c r="E41" s="225">
        <v>2021</v>
      </c>
      <c r="F41" s="225">
        <v>2022</v>
      </c>
      <c r="G41" s="225">
        <v>2023</v>
      </c>
    </row>
    <row r="42" spans="1:8" x14ac:dyDescent="0.2">
      <c r="B42" s="225" t="s">
        <v>67</v>
      </c>
      <c r="C42" s="224"/>
      <c r="D42" s="224"/>
      <c r="E42" s="224"/>
      <c r="F42" s="224"/>
      <c r="G42" s="224"/>
    </row>
    <row r="43" spans="1:8" x14ac:dyDescent="0.2">
      <c r="B43" s="225" t="s">
        <v>2</v>
      </c>
      <c r="C43" s="224"/>
      <c r="D43" s="224"/>
      <c r="E43" s="224"/>
      <c r="F43" s="224"/>
      <c r="G43" s="224"/>
    </row>
    <row r="44" spans="1:8" x14ac:dyDescent="0.2">
      <c r="B44" s="225" t="s">
        <v>68</v>
      </c>
      <c r="C44" s="224"/>
      <c r="D44" s="224"/>
      <c r="E44" s="224"/>
      <c r="F44" s="224"/>
      <c r="G44" s="224"/>
    </row>
    <row r="45" spans="1:8" x14ac:dyDescent="0.2">
      <c r="B45" s="225" t="s">
        <v>4</v>
      </c>
      <c r="C45" s="224"/>
      <c r="D45" s="224"/>
      <c r="E45" s="224"/>
      <c r="F45" s="224"/>
      <c r="G45" s="224"/>
    </row>
    <row r="46" spans="1:8" x14ac:dyDescent="0.2">
      <c r="B46" s="225" t="s">
        <v>5</v>
      </c>
      <c r="C46" s="224"/>
      <c r="D46" s="224"/>
      <c r="E46" s="224"/>
      <c r="F46" s="224"/>
      <c r="G46" s="224"/>
    </row>
    <row r="47" spans="1:8" x14ac:dyDescent="0.2">
      <c r="B47" s="225" t="s">
        <v>6</v>
      </c>
      <c r="C47" s="224"/>
      <c r="D47" s="224"/>
      <c r="E47" s="224"/>
      <c r="F47" s="224"/>
      <c r="G47" s="224"/>
    </row>
    <row r="48" spans="1:8" x14ac:dyDescent="0.2">
      <c r="B48" s="225"/>
      <c r="C48" s="224"/>
      <c r="D48" s="224"/>
      <c r="E48" s="224"/>
      <c r="F48" s="224"/>
      <c r="G48" s="224"/>
    </row>
    <row r="49" spans="2:7" x14ac:dyDescent="0.2">
      <c r="B49" s="225" t="s">
        <v>8</v>
      </c>
      <c r="C49" s="224"/>
      <c r="D49" s="224">
        <v>0</v>
      </c>
      <c r="E49" s="224">
        <v>0</v>
      </c>
      <c r="F49" s="224">
        <v>0</v>
      </c>
      <c r="G49" s="224">
        <v>0</v>
      </c>
    </row>
    <row r="50" spans="2:7" ht="28.5" x14ac:dyDescent="0.2">
      <c r="B50" s="233" t="s">
        <v>66</v>
      </c>
      <c r="C50" s="224"/>
      <c r="D50" s="224"/>
      <c r="E50" s="224"/>
      <c r="F50" s="224"/>
      <c r="G50" s="224"/>
    </row>
    <row r="51" spans="2:7" x14ac:dyDescent="0.2">
      <c r="B51" s="207" t="s">
        <v>69</v>
      </c>
      <c r="C51" s="210"/>
      <c r="D51" s="210"/>
      <c r="E51" s="210"/>
      <c r="F51" s="210"/>
      <c r="G51" s="210"/>
    </row>
  </sheetData>
  <mergeCells count="29">
    <mergeCell ref="G7:H7"/>
    <mergeCell ref="B1:F1"/>
    <mergeCell ref="G4:H4"/>
    <mergeCell ref="B5:F5"/>
    <mergeCell ref="G5:H5"/>
    <mergeCell ref="G6:H6"/>
    <mergeCell ref="C9:F9"/>
    <mergeCell ref="G11:H11"/>
    <mergeCell ref="G17:H17"/>
    <mergeCell ref="B19:F19"/>
    <mergeCell ref="G23:H23"/>
    <mergeCell ref="G13:H13"/>
    <mergeCell ref="G14:H14"/>
    <mergeCell ref="G15:H15"/>
    <mergeCell ref="G16:H16"/>
    <mergeCell ref="G18:H18"/>
    <mergeCell ref="G19:H19"/>
    <mergeCell ref="G9:H9"/>
    <mergeCell ref="G10:H10"/>
    <mergeCell ref="G12:H12"/>
    <mergeCell ref="G25:H25"/>
    <mergeCell ref="G26:H26"/>
    <mergeCell ref="G28:H28"/>
    <mergeCell ref="G29:H29"/>
    <mergeCell ref="G20:H20"/>
    <mergeCell ref="G21:H21"/>
    <mergeCell ref="G22:H22"/>
    <mergeCell ref="G27:H27"/>
    <mergeCell ref="G24:H24"/>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N51"/>
  <sheetViews>
    <sheetView workbookViewId="0">
      <selection activeCell="C2" sqref="C2:F2"/>
    </sheetView>
  </sheetViews>
  <sheetFormatPr defaultColWidth="8.7109375" defaultRowHeight="15" x14ac:dyDescent="0.25"/>
  <cols>
    <col min="1" max="1" width="8.7109375" style="165"/>
    <col min="2" max="2" width="47.28515625" style="165" customWidth="1"/>
    <col min="3" max="4" width="9.7109375" style="165" bestFit="1" customWidth="1"/>
    <col min="5" max="5" width="9.7109375" style="165" customWidth="1"/>
    <col min="6" max="6" width="9.7109375" style="165" bestFit="1" customWidth="1"/>
    <col min="7" max="7" width="12.28515625" style="165" customWidth="1"/>
    <col min="8" max="8" width="55.7109375" style="165" customWidth="1"/>
    <col min="9" max="9" width="32.42578125" style="165" customWidth="1"/>
    <col min="10" max="10" width="14" style="165" customWidth="1"/>
    <col min="11" max="11" width="12.7109375" style="165" customWidth="1"/>
    <col min="12" max="16384" width="8.7109375" style="165"/>
  </cols>
  <sheetData>
    <row r="1" spans="1:40" ht="33" customHeight="1" x14ac:dyDescent="0.3">
      <c r="A1" s="163"/>
      <c r="B1" s="430" t="s">
        <v>70</v>
      </c>
      <c r="C1" s="430"/>
      <c r="D1" s="430"/>
      <c r="E1" s="430"/>
      <c r="F1" s="430"/>
      <c r="G1" s="163"/>
      <c r="H1" s="164"/>
    </row>
    <row r="2" spans="1:40" ht="27.75" customHeight="1" x14ac:dyDescent="0.25">
      <c r="A2" s="168" t="s">
        <v>71</v>
      </c>
      <c r="B2" s="211"/>
      <c r="C2" s="398">
        <v>2020</v>
      </c>
      <c r="D2" s="398">
        <v>2021</v>
      </c>
      <c r="E2" s="398">
        <v>2022</v>
      </c>
      <c r="F2" s="398">
        <v>2023</v>
      </c>
      <c r="G2" s="210"/>
      <c r="H2" s="209"/>
      <c r="I2" s="169"/>
      <c r="J2" s="169"/>
      <c r="K2" s="169"/>
      <c r="L2" s="167"/>
      <c r="M2" s="167"/>
      <c r="N2" s="167"/>
      <c r="O2" s="167"/>
      <c r="P2" s="167"/>
      <c r="Q2" s="167"/>
      <c r="R2" s="167"/>
      <c r="S2" s="167"/>
      <c r="T2" s="167"/>
      <c r="U2" s="167"/>
      <c r="V2" s="167"/>
      <c r="W2" s="167"/>
      <c r="X2" s="167"/>
      <c r="Y2" s="167"/>
      <c r="Z2" s="167"/>
      <c r="AA2" s="167"/>
      <c r="AB2" s="167"/>
      <c r="AC2" s="167"/>
      <c r="AD2" s="167"/>
      <c r="AE2" s="167"/>
      <c r="AF2" s="167"/>
      <c r="AG2" s="167"/>
      <c r="AH2" s="167"/>
      <c r="AI2" s="167"/>
      <c r="AJ2" s="167"/>
      <c r="AK2" s="167"/>
      <c r="AL2" s="167"/>
      <c r="AM2" s="167"/>
      <c r="AN2" s="167"/>
    </row>
    <row r="3" spans="1:40" x14ac:dyDescent="0.25">
      <c r="A3" s="168" t="s">
        <v>72</v>
      </c>
      <c r="B3" s="211" t="s">
        <v>73</v>
      </c>
      <c r="C3" s="211"/>
      <c r="D3" s="211">
        <f>+(C3*H4)+C3</f>
        <v>0</v>
      </c>
      <c r="E3" s="211">
        <f>+(D3*H4)+D3</f>
        <v>0</v>
      </c>
      <c r="F3" s="211">
        <f>+(E3*H4)+E3</f>
        <v>0</v>
      </c>
      <c r="G3" s="210"/>
      <c r="H3" s="212" t="s">
        <v>74</v>
      </c>
      <c r="I3" s="170"/>
      <c r="J3" s="170"/>
      <c r="K3" s="170"/>
      <c r="L3" s="167"/>
      <c r="M3" s="167"/>
      <c r="N3" s="167"/>
      <c r="O3" s="167"/>
      <c r="P3" s="167"/>
      <c r="Q3" s="167"/>
      <c r="R3" s="167"/>
      <c r="S3" s="167"/>
      <c r="T3" s="167"/>
      <c r="U3" s="167"/>
      <c r="V3" s="167"/>
      <c r="W3" s="167"/>
      <c r="X3" s="167"/>
      <c r="Y3" s="167"/>
      <c r="Z3" s="167"/>
      <c r="AA3" s="167"/>
      <c r="AB3" s="167"/>
      <c r="AC3" s="167"/>
      <c r="AD3" s="167"/>
      <c r="AE3" s="167"/>
      <c r="AF3" s="167"/>
      <c r="AG3" s="167"/>
      <c r="AH3" s="167"/>
      <c r="AI3" s="167"/>
      <c r="AJ3" s="167"/>
      <c r="AK3" s="167"/>
      <c r="AL3" s="167"/>
      <c r="AM3" s="167"/>
      <c r="AN3" s="167"/>
    </row>
    <row r="4" spans="1:40" x14ac:dyDescent="0.25">
      <c r="A4" s="171"/>
      <c r="B4" s="211" t="s">
        <v>75</v>
      </c>
      <c r="C4" s="211"/>
      <c r="D4" s="211">
        <f>+(C4*H4)+C4</f>
        <v>0</v>
      </c>
      <c r="E4" s="211">
        <f>+(D4*H4)+D4</f>
        <v>0</v>
      </c>
      <c r="F4" s="211">
        <f>+(E4*H4)+E4</f>
        <v>0</v>
      </c>
      <c r="G4" s="210"/>
      <c r="H4" s="213">
        <v>2.5000000000000001E-2</v>
      </c>
      <c r="I4" s="172"/>
      <c r="J4" s="172"/>
      <c r="K4" s="172"/>
      <c r="L4" s="167"/>
      <c r="M4" s="167"/>
      <c r="N4" s="167"/>
      <c r="O4" s="167"/>
      <c r="P4" s="167"/>
      <c r="Q4" s="167"/>
      <c r="R4" s="167"/>
      <c r="S4" s="167"/>
      <c r="T4" s="167"/>
      <c r="U4" s="167"/>
      <c r="V4" s="167"/>
      <c r="W4" s="167"/>
      <c r="X4" s="167"/>
      <c r="Y4" s="167"/>
      <c r="Z4" s="167"/>
      <c r="AA4" s="167"/>
      <c r="AB4" s="167"/>
      <c r="AC4" s="167"/>
      <c r="AD4" s="167"/>
      <c r="AE4" s="167"/>
      <c r="AF4" s="167"/>
      <c r="AG4" s="167"/>
      <c r="AH4" s="167"/>
      <c r="AI4" s="167"/>
      <c r="AJ4" s="167"/>
      <c r="AK4" s="167"/>
      <c r="AL4" s="167"/>
      <c r="AM4" s="167"/>
      <c r="AN4" s="167"/>
    </row>
    <row r="5" spans="1:40" ht="18" customHeight="1" x14ac:dyDescent="0.25">
      <c r="A5" s="173">
        <v>1</v>
      </c>
      <c r="B5" s="173" t="s">
        <v>76</v>
      </c>
      <c r="C5" s="174"/>
      <c r="D5" s="174"/>
      <c r="E5" s="174"/>
      <c r="F5" s="174"/>
      <c r="G5" s="175"/>
      <c r="H5" s="164"/>
    </row>
    <row r="6" spans="1:40" ht="22.5" customHeight="1" x14ac:dyDescent="0.25">
      <c r="A6" s="174"/>
      <c r="B6" s="176"/>
      <c r="C6" s="166">
        <v>2020</v>
      </c>
      <c r="D6" s="166">
        <v>2021</v>
      </c>
      <c r="E6" s="166">
        <v>2022</v>
      </c>
      <c r="F6" s="166">
        <v>2023</v>
      </c>
      <c r="G6" s="177" t="s">
        <v>77</v>
      </c>
      <c r="H6" s="164"/>
    </row>
    <row r="7" spans="1:40" ht="24.75" customHeight="1" x14ac:dyDescent="0.25">
      <c r="A7" s="174"/>
      <c r="B7" s="178" t="s">
        <v>78</v>
      </c>
      <c r="C7" s="179"/>
      <c r="D7" s="179"/>
      <c r="E7" s="179"/>
      <c r="F7" s="179"/>
      <c r="G7" s="175"/>
      <c r="H7" s="164"/>
    </row>
    <row r="8" spans="1:40" ht="33" customHeight="1" x14ac:dyDescent="0.25">
      <c r="A8" s="173">
        <v>3</v>
      </c>
      <c r="B8" s="173" t="s">
        <v>79</v>
      </c>
      <c r="C8" s="174"/>
      <c r="D8" s="174"/>
      <c r="E8" s="174"/>
      <c r="F8" s="174"/>
      <c r="G8" s="175"/>
    </row>
    <row r="9" spans="1:40" ht="33" customHeight="1" x14ac:dyDescent="0.25">
      <c r="A9" s="174"/>
      <c r="B9" s="180"/>
      <c r="C9" s="180">
        <v>2020</v>
      </c>
      <c r="D9" s="180">
        <v>2021</v>
      </c>
      <c r="E9" s="180">
        <v>2022</v>
      </c>
      <c r="F9" s="180">
        <v>2023</v>
      </c>
      <c r="G9" s="175"/>
      <c r="H9" s="164"/>
    </row>
    <row r="10" spans="1:40" ht="33" customHeight="1" x14ac:dyDescent="0.25">
      <c r="A10" s="37">
        <v>1.1000000000000001</v>
      </c>
      <c r="B10" s="331" t="s">
        <v>80</v>
      </c>
      <c r="C10" s="325"/>
      <c r="D10" s="325"/>
      <c r="E10" s="325"/>
      <c r="F10" s="325"/>
    </row>
    <row r="11" spans="1:40" ht="33" customHeight="1" x14ac:dyDescent="0.25">
      <c r="A11" s="37">
        <v>1.2</v>
      </c>
      <c r="B11" s="43" t="s">
        <v>81</v>
      </c>
      <c r="C11" s="329"/>
      <c r="D11" s="329"/>
      <c r="E11" s="329"/>
      <c r="F11" s="329"/>
    </row>
    <row r="12" spans="1:40" ht="33" customHeight="1" x14ac:dyDescent="0.25">
      <c r="A12" s="37">
        <v>1.3</v>
      </c>
      <c r="B12" s="43" t="s">
        <v>82</v>
      </c>
      <c r="C12" s="325"/>
      <c r="D12" s="325"/>
      <c r="E12" s="325"/>
      <c r="F12" s="325"/>
    </row>
    <row r="13" spans="1:40" ht="33" customHeight="1" x14ac:dyDescent="0.25">
      <c r="A13" s="37">
        <v>1.4</v>
      </c>
      <c r="B13" s="43" t="s">
        <v>83</v>
      </c>
      <c r="C13" s="325"/>
      <c r="D13" s="325"/>
      <c r="E13" s="325"/>
      <c r="F13" s="325"/>
    </row>
    <row r="14" spans="1:40" ht="33" customHeight="1" x14ac:dyDescent="0.25">
      <c r="A14" s="37">
        <v>2.1</v>
      </c>
      <c r="B14" s="43" t="s">
        <v>84</v>
      </c>
      <c r="C14" s="329"/>
      <c r="D14" s="329"/>
      <c r="E14" s="329"/>
      <c r="F14" s="329"/>
    </row>
    <row r="15" spans="1:40" ht="33" customHeight="1" x14ac:dyDescent="0.25">
      <c r="A15" s="37">
        <v>2.2000000000000002</v>
      </c>
      <c r="B15" s="43" t="s">
        <v>85</v>
      </c>
      <c r="C15" s="325"/>
      <c r="D15" s="325"/>
      <c r="E15" s="325"/>
      <c r="F15" s="325"/>
    </row>
    <row r="16" spans="1:40" ht="83.25" customHeight="1" x14ac:dyDescent="0.25">
      <c r="A16" s="165">
        <v>3</v>
      </c>
      <c r="B16" s="187" t="s">
        <v>86</v>
      </c>
      <c r="C16" s="188"/>
      <c r="D16" s="188"/>
      <c r="E16" s="188"/>
      <c r="F16" s="188"/>
      <c r="G16" s="11"/>
      <c r="H16" s="8"/>
    </row>
    <row r="17" spans="1:12" ht="43.5" customHeight="1" x14ac:dyDescent="0.25">
      <c r="A17" s="287">
        <v>3.1</v>
      </c>
      <c r="B17" s="284" t="s">
        <v>87</v>
      </c>
      <c r="C17" s="285"/>
      <c r="D17" s="285"/>
      <c r="E17" s="285"/>
      <c r="F17" s="285"/>
      <c r="G17" s="425" t="s">
        <v>37</v>
      </c>
      <c r="H17" s="426"/>
    </row>
    <row r="18" spans="1:12" ht="42" customHeight="1" x14ac:dyDescent="0.25">
      <c r="A18" s="287">
        <v>3.2</v>
      </c>
      <c r="B18" s="284" t="s">
        <v>88</v>
      </c>
      <c r="C18" s="286"/>
      <c r="D18" s="286"/>
      <c r="E18" s="286"/>
      <c r="F18" s="285"/>
      <c r="G18" s="425" t="s">
        <v>41</v>
      </c>
      <c r="H18" s="426"/>
    </row>
    <row r="19" spans="1:12" ht="48.75" customHeight="1" x14ac:dyDescent="0.25">
      <c r="A19" s="287">
        <v>3.3</v>
      </c>
      <c r="B19" s="284" t="s">
        <v>89</v>
      </c>
      <c r="C19" s="286"/>
      <c r="D19" s="286"/>
      <c r="E19" s="286"/>
      <c r="F19" s="285"/>
      <c r="G19" s="425" t="s">
        <v>37</v>
      </c>
      <c r="H19" s="426"/>
    </row>
    <row r="20" spans="1:12" ht="52.5" customHeight="1" x14ac:dyDescent="0.25">
      <c r="A20" s="165">
        <v>4</v>
      </c>
      <c r="B20" s="186" t="s">
        <v>45</v>
      </c>
      <c r="C20" s="427"/>
      <c r="D20" s="428"/>
      <c r="E20" s="428"/>
      <c r="F20" s="429"/>
      <c r="H20" s="332"/>
    </row>
    <row r="21" spans="1:12" ht="56.25" customHeight="1" x14ac:dyDescent="0.25">
      <c r="A21" s="165">
        <v>4.0999999999999996</v>
      </c>
      <c r="B21" s="186" t="s">
        <v>90</v>
      </c>
      <c r="C21" s="328"/>
      <c r="D21" s="328"/>
      <c r="E21" s="328"/>
      <c r="F21" s="328"/>
      <c r="G21" s="425" t="s">
        <v>91</v>
      </c>
      <c r="H21" s="426"/>
    </row>
    <row r="22" spans="1:12" ht="52.5" customHeight="1" x14ac:dyDescent="0.25">
      <c r="A22" s="165">
        <v>4.2</v>
      </c>
      <c r="B22" s="186" t="s">
        <v>92</v>
      </c>
      <c r="C22" s="328"/>
      <c r="D22" s="328"/>
      <c r="E22" s="328"/>
      <c r="F22" s="328"/>
      <c r="G22" s="425" t="s">
        <v>41</v>
      </c>
      <c r="H22" s="426"/>
    </row>
    <row r="23" spans="1:12" ht="50.25" customHeight="1" x14ac:dyDescent="0.25">
      <c r="A23" s="165">
        <v>4.3</v>
      </c>
      <c r="B23" s="186" t="s">
        <v>93</v>
      </c>
      <c r="C23" s="328"/>
      <c r="D23" s="328"/>
      <c r="E23" s="328"/>
      <c r="F23" s="328"/>
      <c r="G23" s="425" t="s">
        <v>37</v>
      </c>
      <c r="H23" s="426"/>
    </row>
    <row r="24" spans="1:12" x14ac:dyDescent="0.25">
      <c r="A24" s="165">
        <v>5</v>
      </c>
      <c r="B24" s="296" t="s">
        <v>94</v>
      </c>
      <c r="C24" s="297"/>
      <c r="D24" s="297"/>
      <c r="E24" s="297"/>
      <c r="F24" s="297"/>
      <c r="I24" s="207"/>
    </row>
    <row r="25" spans="1:12" ht="33" customHeight="1" x14ac:dyDescent="0.25">
      <c r="A25" s="165">
        <v>5.0999999999999996</v>
      </c>
      <c r="B25" s="298" t="s">
        <v>95</v>
      </c>
      <c r="C25" s="326"/>
      <c r="D25" s="326"/>
      <c r="E25" s="326"/>
      <c r="F25" s="326"/>
      <c r="I25" s="207"/>
    </row>
    <row r="26" spans="1:12" ht="33" customHeight="1" x14ac:dyDescent="0.25">
      <c r="A26" s="165">
        <v>5.2</v>
      </c>
      <c r="B26" s="298" t="s">
        <v>96</v>
      </c>
      <c r="C26" s="327"/>
      <c r="D26" s="327"/>
      <c r="E26" s="327"/>
      <c r="F26" s="327"/>
    </row>
    <row r="27" spans="1:12" ht="33" customHeight="1" x14ac:dyDescent="0.25">
      <c r="A27" s="165" t="s">
        <v>97</v>
      </c>
      <c r="B27" s="187" t="s">
        <v>98</v>
      </c>
      <c r="C27" s="319"/>
      <c r="D27" s="319"/>
      <c r="E27" s="319"/>
      <c r="F27" s="319"/>
      <c r="G27" s="165" t="s">
        <v>99</v>
      </c>
      <c r="H27" s="187" t="s">
        <v>100</v>
      </c>
      <c r="I27" s="319"/>
      <c r="J27" s="319"/>
      <c r="K27" s="319"/>
      <c r="L27" s="319"/>
    </row>
    <row r="28" spans="1:12" ht="33" customHeight="1" x14ac:dyDescent="0.25">
      <c r="A28" s="287">
        <v>6.1</v>
      </c>
      <c r="B28" s="284" t="s">
        <v>101</v>
      </c>
      <c r="C28" s="320"/>
      <c r="D28" s="320"/>
      <c r="E28" s="320"/>
      <c r="F28" s="320"/>
      <c r="G28" s="287">
        <v>6.1</v>
      </c>
      <c r="H28" s="284" t="s">
        <v>102</v>
      </c>
      <c r="I28" s="320"/>
      <c r="J28" s="320"/>
      <c r="K28" s="320"/>
      <c r="L28" s="320"/>
    </row>
    <row r="29" spans="1:12" ht="33" customHeight="1" x14ac:dyDescent="0.25">
      <c r="A29" s="287">
        <v>6.2</v>
      </c>
      <c r="B29" s="284" t="s">
        <v>103</v>
      </c>
      <c r="C29" s="320"/>
      <c r="D29" s="320"/>
      <c r="E29" s="320"/>
      <c r="F29" s="320"/>
      <c r="G29" s="287">
        <v>6.2</v>
      </c>
      <c r="H29" s="284" t="s">
        <v>104</v>
      </c>
      <c r="I29" s="320"/>
      <c r="J29" s="320"/>
      <c r="K29" s="320"/>
      <c r="L29" s="320"/>
    </row>
    <row r="30" spans="1:12" ht="33" customHeight="1" x14ac:dyDescent="0.25">
      <c r="A30" s="287">
        <v>6.3</v>
      </c>
      <c r="B30" s="284" t="s">
        <v>105</v>
      </c>
      <c r="C30" s="320"/>
      <c r="D30" s="320"/>
      <c r="E30" s="320"/>
      <c r="F30" s="320"/>
      <c r="G30" s="287">
        <v>6.3</v>
      </c>
      <c r="H30" s="284" t="s">
        <v>106</v>
      </c>
      <c r="I30" s="320"/>
      <c r="J30" s="320"/>
      <c r="K30" s="320"/>
      <c r="L30" s="320"/>
    </row>
    <row r="31" spans="1:12" x14ac:dyDescent="0.25">
      <c r="A31" s="165">
        <v>7</v>
      </c>
      <c r="B31" s="189" t="s">
        <v>107</v>
      </c>
      <c r="C31" s="321"/>
      <c r="D31" s="321"/>
      <c r="E31" s="321"/>
      <c r="F31" s="321"/>
      <c r="G31" s="165">
        <v>7</v>
      </c>
      <c r="H31" s="189" t="s">
        <v>108</v>
      </c>
      <c r="I31" s="321"/>
      <c r="J31" s="321"/>
      <c r="K31" s="321"/>
      <c r="L31" s="321"/>
    </row>
    <row r="32" spans="1:12" ht="26.25" x14ac:dyDescent="0.25">
      <c r="A32" s="165">
        <v>7.1</v>
      </c>
      <c r="B32" s="288" t="s">
        <v>109</v>
      </c>
      <c r="C32" s="322"/>
      <c r="D32" s="322"/>
      <c r="E32" s="322"/>
      <c r="F32" s="322"/>
      <c r="G32" s="165">
        <v>7.1</v>
      </c>
      <c r="H32" s="288" t="s">
        <v>110</v>
      </c>
      <c r="I32" s="322"/>
      <c r="J32" s="322"/>
      <c r="K32" s="322"/>
      <c r="L32" s="322"/>
    </row>
    <row r="33" spans="1:12" x14ac:dyDescent="0.25">
      <c r="A33" s="165">
        <v>7.2</v>
      </c>
      <c r="B33" s="288" t="s">
        <v>111</v>
      </c>
      <c r="C33" s="322"/>
      <c r="D33" s="322"/>
      <c r="E33" s="322"/>
      <c r="F33" s="322"/>
      <c r="G33" s="165">
        <v>7.2</v>
      </c>
      <c r="H33" s="288" t="s">
        <v>112</v>
      </c>
      <c r="I33" s="322"/>
      <c r="J33" s="322"/>
      <c r="K33" s="322"/>
      <c r="L33" s="322"/>
    </row>
    <row r="34" spans="1:12" x14ac:dyDescent="0.25">
      <c r="A34" s="165">
        <v>7.3</v>
      </c>
      <c r="B34" s="288" t="s">
        <v>113</v>
      </c>
      <c r="C34" s="322"/>
      <c r="D34" s="322"/>
      <c r="E34" s="322"/>
      <c r="F34" s="322"/>
      <c r="G34" s="165">
        <v>7.3</v>
      </c>
      <c r="H34" s="288" t="s">
        <v>114</v>
      </c>
      <c r="I34" s="322"/>
      <c r="J34" s="322"/>
      <c r="K34" s="322"/>
      <c r="L34" s="322"/>
    </row>
    <row r="35" spans="1:12" x14ac:dyDescent="0.25">
      <c r="A35" s="165">
        <v>8</v>
      </c>
      <c r="B35" s="190" t="s">
        <v>115</v>
      </c>
      <c r="C35" s="323"/>
      <c r="D35" s="323"/>
      <c r="E35" s="323"/>
      <c r="F35" s="323"/>
      <c r="G35" s="165">
        <v>8</v>
      </c>
      <c r="H35" s="190" t="s">
        <v>116</v>
      </c>
      <c r="I35" s="323"/>
      <c r="J35" s="323"/>
      <c r="K35" s="323"/>
      <c r="L35" s="323"/>
    </row>
    <row r="36" spans="1:12" ht="26.25" x14ac:dyDescent="0.25">
      <c r="A36" s="165">
        <v>8.1</v>
      </c>
      <c r="B36" s="289" t="s">
        <v>117</v>
      </c>
      <c r="C36" s="324"/>
      <c r="D36" s="324"/>
      <c r="E36" s="324"/>
      <c r="F36" s="324"/>
      <c r="G36" s="165">
        <v>8.1</v>
      </c>
      <c r="H36" s="289" t="s">
        <v>118</v>
      </c>
      <c r="I36" s="324"/>
      <c r="J36" s="324"/>
      <c r="K36" s="324"/>
      <c r="L36" s="324"/>
    </row>
    <row r="37" spans="1:12" x14ac:dyDescent="0.25">
      <c r="A37" s="165">
        <v>8.1999999999999993</v>
      </c>
      <c r="B37" s="289" t="s">
        <v>119</v>
      </c>
      <c r="C37" s="324"/>
      <c r="D37" s="324"/>
      <c r="E37" s="324"/>
      <c r="F37" s="324"/>
      <c r="G37" s="165">
        <v>8.1999999999999993</v>
      </c>
      <c r="H37" s="289" t="s">
        <v>120</v>
      </c>
      <c r="I37" s="324"/>
      <c r="J37" s="324"/>
      <c r="K37" s="324"/>
      <c r="L37" s="324"/>
    </row>
    <row r="38" spans="1:12" x14ac:dyDescent="0.25">
      <c r="A38" s="165">
        <v>8.3000000000000007</v>
      </c>
      <c r="B38" s="289" t="s">
        <v>121</v>
      </c>
      <c r="C38" s="324"/>
      <c r="D38" s="324"/>
      <c r="E38" s="324"/>
      <c r="F38" s="324"/>
      <c r="G38" s="165">
        <v>8.3000000000000007</v>
      </c>
      <c r="H38" s="289" t="s">
        <v>122</v>
      </c>
      <c r="I38" s="324"/>
      <c r="J38" s="324"/>
      <c r="K38" s="324"/>
      <c r="L38" s="324"/>
    </row>
    <row r="39" spans="1:12" x14ac:dyDescent="0.25">
      <c r="A39" s="165">
        <v>9</v>
      </c>
      <c r="B39" s="190" t="s">
        <v>123</v>
      </c>
      <c r="C39" s="323"/>
      <c r="D39" s="323"/>
      <c r="E39" s="323"/>
      <c r="F39" s="323"/>
      <c r="G39" s="165">
        <v>9</v>
      </c>
      <c r="H39" s="190" t="s">
        <v>123</v>
      </c>
      <c r="I39" s="323"/>
      <c r="J39" s="323"/>
      <c r="K39" s="323"/>
      <c r="L39" s="323"/>
    </row>
    <row r="40" spans="1:12" x14ac:dyDescent="0.25">
      <c r="B40" s="173">
        <v>3</v>
      </c>
    </row>
    <row r="41" spans="1:12" x14ac:dyDescent="0.25">
      <c r="B41" s="225"/>
      <c r="C41" s="225"/>
      <c r="D41" s="225">
        <v>2017</v>
      </c>
      <c r="E41" s="225">
        <v>2018</v>
      </c>
      <c r="F41" s="225">
        <v>2019</v>
      </c>
      <c r="G41" s="225">
        <v>2020</v>
      </c>
    </row>
    <row r="42" spans="1:12" x14ac:dyDescent="0.25">
      <c r="B42" s="225" t="s">
        <v>67</v>
      </c>
      <c r="C42" s="224"/>
      <c r="D42" s="224"/>
      <c r="E42" s="224"/>
      <c r="F42" s="224"/>
      <c r="G42" s="224"/>
    </row>
    <row r="43" spans="1:12" x14ac:dyDescent="0.25">
      <c r="B43" s="225" t="s">
        <v>2</v>
      </c>
      <c r="C43" s="224"/>
      <c r="D43" s="224"/>
      <c r="E43" s="224"/>
      <c r="F43" s="224"/>
      <c r="G43" s="224"/>
    </row>
    <row r="44" spans="1:12" x14ac:dyDescent="0.25">
      <c r="B44" s="225" t="s">
        <v>68</v>
      </c>
      <c r="C44" s="224"/>
      <c r="D44" s="224"/>
      <c r="E44" s="224"/>
      <c r="F44" s="224"/>
      <c r="G44" s="224"/>
    </row>
    <row r="45" spans="1:12" x14ac:dyDescent="0.25">
      <c r="B45" s="225" t="s">
        <v>4</v>
      </c>
      <c r="C45" s="224"/>
      <c r="D45" s="224"/>
      <c r="E45" s="224"/>
      <c r="F45" s="224"/>
      <c r="G45" s="224"/>
    </row>
    <row r="46" spans="1:12" x14ac:dyDescent="0.25">
      <c r="B46" s="225" t="s">
        <v>5</v>
      </c>
      <c r="C46" s="224"/>
      <c r="D46" s="224"/>
      <c r="E46" s="224"/>
      <c r="F46" s="224"/>
      <c r="G46" s="224"/>
    </row>
    <row r="47" spans="1:12" x14ac:dyDescent="0.25">
      <c r="B47" s="225" t="s">
        <v>6</v>
      </c>
      <c r="C47" s="224"/>
      <c r="D47" s="224"/>
      <c r="E47" s="224"/>
      <c r="F47" s="224"/>
      <c r="G47" s="224"/>
    </row>
    <row r="48" spans="1:12" x14ac:dyDescent="0.25">
      <c r="B48" s="225"/>
      <c r="C48" s="224"/>
      <c r="D48" s="224"/>
      <c r="E48" s="224"/>
      <c r="F48" s="224"/>
      <c r="G48" s="224"/>
    </row>
    <row r="49" spans="2:7" x14ac:dyDescent="0.25">
      <c r="B49" s="225" t="s">
        <v>8</v>
      </c>
      <c r="C49" s="224"/>
      <c r="D49" s="224">
        <v>0</v>
      </c>
      <c r="E49" s="224">
        <v>0</v>
      </c>
      <c r="F49" s="224">
        <v>0</v>
      </c>
      <c r="G49" s="224">
        <v>0</v>
      </c>
    </row>
    <row r="50" spans="2:7" ht="29.25" x14ac:dyDescent="0.25">
      <c r="B50" s="233" t="s">
        <v>66</v>
      </c>
      <c r="C50" s="224"/>
      <c r="D50" s="224"/>
      <c r="E50" s="224"/>
      <c r="F50" s="224"/>
      <c r="G50" s="224"/>
    </row>
    <row r="51" spans="2:7" x14ac:dyDescent="0.25">
      <c r="B51" s="207" t="s">
        <v>69</v>
      </c>
      <c r="C51" s="210"/>
      <c r="D51" s="210"/>
      <c r="E51" s="210"/>
      <c r="F51" s="210"/>
      <c r="G51" s="210"/>
    </row>
  </sheetData>
  <mergeCells count="8">
    <mergeCell ref="G23:H23"/>
    <mergeCell ref="G19:H19"/>
    <mergeCell ref="C20:F20"/>
    <mergeCell ref="B1:F1"/>
    <mergeCell ref="G17:H17"/>
    <mergeCell ref="G18:H18"/>
    <mergeCell ref="G21:H21"/>
    <mergeCell ref="G22:H22"/>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M1370"/>
  <sheetViews>
    <sheetView tabSelected="1" topLeftCell="A91" workbookViewId="0">
      <selection activeCell="B98" sqref="B98"/>
    </sheetView>
  </sheetViews>
  <sheetFormatPr defaultColWidth="8.7109375" defaultRowHeight="14.25" x14ac:dyDescent="0.2"/>
  <cols>
    <col min="1" max="1" width="9.7109375" style="240" customWidth="1"/>
    <col min="2" max="2" width="38.42578125" style="210" customWidth="1"/>
    <col min="3" max="3" width="13.140625" style="210" customWidth="1"/>
    <col min="4" max="4" width="15.28515625" style="210" customWidth="1"/>
    <col min="5" max="5" width="11.7109375" style="210" bestFit="1" customWidth="1"/>
    <col min="6" max="6" width="11.7109375" style="210" customWidth="1"/>
    <col min="7" max="7" width="11.42578125" style="210" customWidth="1"/>
    <col min="8" max="8" width="50.28515625" style="209" customWidth="1"/>
    <col min="9" max="9" width="32.28515625" style="210" customWidth="1"/>
    <col min="10" max="10" width="31.140625" style="210" customWidth="1"/>
    <col min="11" max="254" width="8.7109375" style="210"/>
    <col min="255" max="255" width="20.42578125" style="210" customWidth="1"/>
    <col min="256" max="256" width="14.140625" style="210" customWidth="1"/>
    <col min="257" max="257" width="13.7109375" style="210" customWidth="1"/>
    <col min="258" max="260" width="11.7109375" style="210" bestFit="1" customWidth="1"/>
    <col min="261" max="261" width="12.7109375" style="210" customWidth="1"/>
    <col min="262" max="262" width="11.7109375" style="210" bestFit="1" customWidth="1"/>
    <col min="263" max="263" width="13.140625" style="210" customWidth="1"/>
    <col min="264" max="264" width="27.7109375" style="210" customWidth="1"/>
    <col min="265" max="510" width="8.7109375" style="210"/>
    <col min="511" max="511" width="20.42578125" style="210" customWidth="1"/>
    <col min="512" max="512" width="14.140625" style="210" customWidth="1"/>
    <col min="513" max="513" width="13.7109375" style="210" customWidth="1"/>
    <col min="514" max="516" width="11.7109375" style="210" bestFit="1" customWidth="1"/>
    <col min="517" max="517" width="12.7109375" style="210" customWidth="1"/>
    <col min="518" max="518" width="11.7109375" style="210" bestFit="1" customWidth="1"/>
    <col min="519" max="519" width="13.140625" style="210" customWidth="1"/>
    <col min="520" max="520" width="27.7109375" style="210" customWidth="1"/>
    <col min="521" max="766" width="8.7109375" style="210"/>
    <col min="767" max="767" width="20.42578125" style="210" customWidth="1"/>
    <col min="768" max="768" width="14.140625" style="210" customWidth="1"/>
    <col min="769" max="769" width="13.7109375" style="210" customWidth="1"/>
    <col min="770" max="772" width="11.7109375" style="210" bestFit="1" customWidth="1"/>
    <col min="773" max="773" width="12.7109375" style="210" customWidth="1"/>
    <col min="774" max="774" width="11.7109375" style="210" bestFit="1" customWidth="1"/>
    <col min="775" max="775" width="13.140625" style="210" customWidth="1"/>
    <col min="776" max="776" width="27.7109375" style="210" customWidth="1"/>
    <col min="777" max="1022" width="8.7109375" style="210"/>
    <col min="1023" max="1023" width="20.42578125" style="210" customWidth="1"/>
    <col min="1024" max="1024" width="14.140625" style="210" customWidth="1"/>
    <col min="1025" max="1025" width="13.7109375" style="210" customWidth="1"/>
    <col min="1026" max="1028" width="11.7109375" style="210" bestFit="1" customWidth="1"/>
    <col min="1029" max="1029" width="12.7109375" style="210" customWidth="1"/>
    <col min="1030" max="1030" width="11.7109375" style="210" bestFit="1" customWidth="1"/>
    <col min="1031" max="1031" width="13.140625" style="210" customWidth="1"/>
    <col min="1032" max="1032" width="27.7109375" style="210" customWidth="1"/>
    <col min="1033" max="1278" width="8.7109375" style="210"/>
    <col min="1279" max="1279" width="20.42578125" style="210" customWidth="1"/>
    <col min="1280" max="1280" width="14.140625" style="210" customWidth="1"/>
    <col min="1281" max="1281" width="13.7109375" style="210" customWidth="1"/>
    <col min="1282" max="1284" width="11.7109375" style="210" bestFit="1" customWidth="1"/>
    <col min="1285" max="1285" width="12.7109375" style="210" customWidth="1"/>
    <col min="1286" max="1286" width="11.7109375" style="210" bestFit="1" customWidth="1"/>
    <col min="1287" max="1287" width="13.140625" style="210" customWidth="1"/>
    <col min="1288" max="1288" width="27.7109375" style="210" customWidth="1"/>
    <col min="1289" max="1534" width="8.7109375" style="210"/>
    <col min="1535" max="1535" width="20.42578125" style="210" customWidth="1"/>
    <col min="1536" max="1536" width="14.140625" style="210" customWidth="1"/>
    <col min="1537" max="1537" width="13.7109375" style="210" customWidth="1"/>
    <col min="1538" max="1540" width="11.7109375" style="210" bestFit="1" customWidth="1"/>
    <col min="1541" max="1541" width="12.7109375" style="210" customWidth="1"/>
    <col min="1542" max="1542" width="11.7109375" style="210" bestFit="1" customWidth="1"/>
    <col min="1543" max="1543" width="13.140625" style="210" customWidth="1"/>
    <col min="1544" max="1544" width="27.7109375" style="210" customWidth="1"/>
    <col min="1545" max="1790" width="8.7109375" style="210"/>
    <col min="1791" max="1791" width="20.42578125" style="210" customWidth="1"/>
    <col min="1792" max="1792" width="14.140625" style="210" customWidth="1"/>
    <col min="1793" max="1793" width="13.7109375" style="210" customWidth="1"/>
    <col min="1794" max="1796" width="11.7109375" style="210" bestFit="1" customWidth="1"/>
    <col min="1797" max="1797" width="12.7109375" style="210" customWidth="1"/>
    <col min="1798" max="1798" width="11.7109375" style="210" bestFit="1" customWidth="1"/>
    <col min="1799" max="1799" width="13.140625" style="210" customWidth="1"/>
    <col min="1800" max="1800" width="27.7109375" style="210" customWidth="1"/>
    <col min="1801" max="2046" width="8.7109375" style="210"/>
    <col min="2047" max="2047" width="20.42578125" style="210" customWidth="1"/>
    <col min="2048" max="2048" width="14.140625" style="210" customWidth="1"/>
    <col min="2049" max="2049" width="13.7109375" style="210" customWidth="1"/>
    <col min="2050" max="2052" width="11.7109375" style="210" bestFit="1" customWidth="1"/>
    <col min="2053" max="2053" width="12.7109375" style="210" customWidth="1"/>
    <col min="2054" max="2054" width="11.7109375" style="210" bestFit="1" customWidth="1"/>
    <col min="2055" max="2055" width="13.140625" style="210" customWidth="1"/>
    <col min="2056" max="2056" width="27.7109375" style="210" customWidth="1"/>
    <col min="2057" max="2302" width="8.7109375" style="210"/>
    <col min="2303" max="2303" width="20.42578125" style="210" customWidth="1"/>
    <col min="2304" max="2304" width="14.140625" style="210" customWidth="1"/>
    <col min="2305" max="2305" width="13.7109375" style="210" customWidth="1"/>
    <col min="2306" max="2308" width="11.7109375" style="210" bestFit="1" customWidth="1"/>
    <col min="2309" max="2309" width="12.7109375" style="210" customWidth="1"/>
    <col min="2310" max="2310" width="11.7109375" style="210" bestFit="1" customWidth="1"/>
    <col min="2311" max="2311" width="13.140625" style="210" customWidth="1"/>
    <col min="2312" max="2312" width="27.7109375" style="210" customWidth="1"/>
    <col min="2313" max="2558" width="8.7109375" style="210"/>
    <col min="2559" max="2559" width="20.42578125" style="210" customWidth="1"/>
    <col min="2560" max="2560" width="14.140625" style="210" customWidth="1"/>
    <col min="2561" max="2561" width="13.7109375" style="210" customWidth="1"/>
    <col min="2562" max="2564" width="11.7109375" style="210" bestFit="1" customWidth="1"/>
    <col min="2565" max="2565" width="12.7109375" style="210" customWidth="1"/>
    <col min="2566" max="2566" width="11.7109375" style="210" bestFit="1" customWidth="1"/>
    <col min="2567" max="2567" width="13.140625" style="210" customWidth="1"/>
    <col min="2568" max="2568" width="27.7109375" style="210" customWidth="1"/>
    <col min="2569" max="2814" width="8.7109375" style="210"/>
    <col min="2815" max="2815" width="20.42578125" style="210" customWidth="1"/>
    <col min="2816" max="2816" width="14.140625" style="210" customWidth="1"/>
    <col min="2817" max="2817" width="13.7109375" style="210" customWidth="1"/>
    <col min="2818" max="2820" width="11.7109375" style="210" bestFit="1" customWidth="1"/>
    <col min="2821" max="2821" width="12.7109375" style="210" customWidth="1"/>
    <col min="2822" max="2822" width="11.7109375" style="210" bestFit="1" customWidth="1"/>
    <col min="2823" max="2823" width="13.140625" style="210" customWidth="1"/>
    <col min="2824" max="2824" width="27.7109375" style="210" customWidth="1"/>
    <col min="2825" max="3070" width="8.7109375" style="210"/>
    <col min="3071" max="3071" width="20.42578125" style="210" customWidth="1"/>
    <col min="3072" max="3072" width="14.140625" style="210" customWidth="1"/>
    <col min="3073" max="3073" width="13.7109375" style="210" customWidth="1"/>
    <col min="3074" max="3076" width="11.7109375" style="210" bestFit="1" customWidth="1"/>
    <col min="3077" max="3077" width="12.7109375" style="210" customWidth="1"/>
    <col min="3078" max="3078" width="11.7109375" style="210" bestFit="1" customWidth="1"/>
    <col min="3079" max="3079" width="13.140625" style="210" customWidth="1"/>
    <col min="3080" max="3080" width="27.7109375" style="210" customWidth="1"/>
    <col min="3081" max="3326" width="8.7109375" style="210"/>
    <col min="3327" max="3327" width="20.42578125" style="210" customWidth="1"/>
    <col min="3328" max="3328" width="14.140625" style="210" customWidth="1"/>
    <col min="3329" max="3329" width="13.7109375" style="210" customWidth="1"/>
    <col min="3330" max="3332" width="11.7109375" style="210" bestFit="1" customWidth="1"/>
    <col min="3333" max="3333" width="12.7109375" style="210" customWidth="1"/>
    <col min="3334" max="3334" width="11.7109375" style="210" bestFit="1" customWidth="1"/>
    <col min="3335" max="3335" width="13.140625" style="210" customWidth="1"/>
    <col min="3336" max="3336" width="27.7109375" style="210" customWidth="1"/>
    <col min="3337" max="3582" width="8.7109375" style="210"/>
    <col min="3583" max="3583" width="20.42578125" style="210" customWidth="1"/>
    <col min="3584" max="3584" width="14.140625" style="210" customWidth="1"/>
    <col min="3585" max="3585" width="13.7109375" style="210" customWidth="1"/>
    <col min="3586" max="3588" width="11.7109375" style="210" bestFit="1" customWidth="1"/>
    <col min="3589" max="3589" width="12.7109375" style="210" customWidth="1"/>
    <col min="3590" max="3590" width="11.7109375" style="210" bestFit="1" customWidth="1"/>
    <col min="3591" max="3591" width="13.140625" style="210" customWidth="1"/>
    <col min="3592" max="3592" width="27.7109375" style="210" customWidth="1"/>
    <col min="3593" max="3838" width="8.7109375" style="210"/>
    <col min="3839" max="3839" width="20.42578125" style="210" customWidth="1"/>
    <col min="3840" max="3840" width="14.140625" style="210" customWidth="1"/>
    <col min="3841" max="3841" width="13.7109375" style="210" customWidth="1"/>
    <col min="3842" max="3844" width="11.7109375" style="210" bestFit="1" customWidth="1"/>
    <col min="3845" max="3845" width="12.7109375" style="210" customWidth="1"/>
    <col min="3846" max="3846" width="11.7109375" style="210" bestFit="1" customWidth="1"/>
    <col min="3847" max="3847" width="13.140625" style="210" customWidth="1"/>
    <col min="3848" max="3848" width="27.7109375" style="210" customWidth="1"/>
    <col min="3849" max="4094" width="8.7109375" style="210"/>
    <col min="4095" max="4095" width="20.42578125" style="210" customWidth="1"/>
    <col min="4096" max="4096" width="14.140625" style="210" customWidth="1"/>
    <col min="4097" max="4097" width="13.7109375" style="210" customWidth="1"/>
    <col min="4098" max="4100" width="11.7109375" style="210" bestFit="1" customWidth="1"/>
    <col min="4101" max="4101" width="12.7109375" style="210" customWidth="1"/>
    <col min="4102" max="4102" width="11.7109375" style="210" bestFit="1" customWidth="1"/>
    <col min="4103" max="4103" width="13.140625" style="210" customWidth="1"/>
    <col min="4104" max="4104" width="27.7109375" style="210" customWidth="1"/>
    <col min="4105" max="4350" width="8.7109375" style="210"/>
    <col min="4351" max="4351" width="20.42578125" style="210" customWidth="1"/>
    <col min="4352" max="4352" width="14.140625" style="210" customWidth="1"/>
    <col min="4353" max="4353" width="13.7109375" style="210" customWidth="1"/>
    <col min="4354" max="4356" width="11.7109375" style="210" bestFit="1" customWidth="1"/>
    <col min="4357" max="4357" width="12.7109375" style="210" customWidth="1"/>
    <col min="4358" max="4358" width="11.7109375" style="210" bestFit="1" customWidth="1"/>
    <col min="4359" max="4359" width="13.140625" style="210" customWidth="1"/>
    <col min="4360" max="4360" width="27.7109375" style="210" customWidth="1"/>
    <col min="4361" max="4606" width="8.7109375" style="210"/>
    <col min="4607" max="4607" width="20.42578125" style="210" customWidth="1"/>
    <col min="4608" max="4608" width="14.140625" style="210" customWidth="1"/>
    <col min="4609" max="4609" width="13.7109375" style="210" customWidth="1"/>
    <col min="4610" max="4612" width="11.7109375" style="210" bestFit="1" customWidth="1"/>
    <col min="4613" max="4613" width="12.7109375" style="210" customWidth="1"/>
    <col min="4614" max="4614" width="11.7109375" style="210" bestFit="1" customWidth="1"/>
    <col min="4615" max="4615" width="13.140625" style="210" customWidth="1"/>
    <col min="4616" max="4616" width="27.7109375" style="210" customWidth="1"/>
    <col min="4617" max="4862" width="8.7109375" style="210"/>
    <col min="4863" max="4863" width="20.42578125" style="210" customWidth="1"/>
    <col min="4864" max="4864" width="14.140625" style="210" customWidth="1"/>
    <col min="4865" max="4865" width="13.7109375" style="210" customWidth="1"/>
    <col min="4866" max="4868" width="11.7109375" style="210" bestFit="1" customWidth="1"/>
    <col min="4869" max="4869" width="12.7109375" style="210" customWidth="1"/>
    <col min="4870" max="4870" width="11.7109375" style="210" bestFit="1" customWidth="1"/>
    <col min="4871" max="4871" width="13.140625" style="210" customWidth="1"/>
    <col min="4872" max="4872" width="27.7109375" style="210" customWidth="1"/>
    <col min="4873" max="5118" width="8.7109375" style="210"/>
    <col min="5119" max="5119" width="20.42578125" style="210" customWidth="1"/>
    <col min="5120" max="5120" width="14.140625" style="210" customWidth="1"/>
    <col min="5121" max="5121" width="13.7109375" style="210" customWidth="1"/>
    <col min="5122" max="5124" width="11.7109375" style="210" bestFit="1" customWidth="1"/>
    <col min="5125" max="5125" width="12.7109375" style="210" customWidth="1"/>
    <col min="5126" max="5126" width="11.7109375" style="210" bestFit="1" customWidth="1"/>
    <col min="5127" max="5127" width="13.140625" style="210" customWidth="1"/>
    <col min="5128" max="5128" width="27.7109375" style="210" customWidth="1"/>
    <col min="5129" max="5374" width="8.7109375" style="210"/>
    <col min="5375" max="5375" width="20.42578125" style="210" customWidth="1"/>
    <col min="5376" max="5376" width="14.140625" style="210" customWidth="1"/>
    <col min="5377" max="5377" width="13.7109375" style="210" customWidth="1"/>
    <col min="5378" max="5380" width="11.7109375" style="210" bestFit="1" customWidth="1"/>
    <col min="5381" max="5381" width="12.7109375" style="210" customWidth="1"/>
    <col min="5382" max="5382" width="11.7109375" style="210" bestFit="1" customWidth="1"/>
    <col min="5383" max="5383" width="13.140625" style="210" customWidth="1"/>
    <col min="5384" max="5384" width="27.7109375" style="210" customWidth="1"/>
    <col min="5385" max="5630" width="8.7109375" style="210"/>
    <col min="5631" max="5631" width="20.42578125" style="210" customWidth="1"/>
    <col min="5632" max="5632" width="14.140625" style="210" customWidth="1"/>
    <col min="5633" max="5633" width="13.7109375" style="210" customWidth="1"/>
    <col min="5634" max="5636" width="11.7109375" style="210" bestFit="1" customWidth="1"/>
    <col min="5637" max="5637" width="12.7109375" style="210" customWidth="1"/>
    <col min="5638" max="5638" width="11.7109375" style="210" bestFit="1" customWidth="1"/>
    <col min="5639" max="5639" width="13.140625" style="210" customWidth="1"/>
    <col min="5640" max="5640" width="27.7109375" style="210" customWidth="1"/>
    <col min="5641" max="5886" width="8.7109375" style="210"/>
    <col min="5887" max="5887" width="20.42578125" style="210" customWidth="1"/>
    <col min="5888" max="5888" width="14.140625" style="210" customWidth="1"/>
    <col min="5889" max="5889" width="13.7109375" style="210" customWidth="1"/>
    <col min="5890" max="5892" width="11.7109375" style="210" bestFit="1" customWidth="1"/>
    <col min="5893" max="5893" width="12.7109375" style="210" customWidth="1"/>
    <col min="5894" max="5894" width="11.7109375" style="210" bestFit="1" customWidth="1"/>
    <col min="5895" max="5895" width="13.140625" style="210" customWidth="1"/>
    <col min="5896" max="5896" width="27.7109375" style="210" customWidth="1"/>
    <col min="5897" max="6142" width="8.7109375" style="210"/>
    <col min="6143" max="6143" width="20.42578125" style="210" customWidth="1"/>
    <col min="6144" max="6144" width="14.140625" style="210" customWidth="1"/>
    <col min="6145" max="6145" width="13.7109375" style="210" customWidth="1"/>
    <col min="6146" max="6148" width="11.7109375" style="210" bestFit="1" customWidth="1"/>
    <col min="6149" max="6149" width="12.7109375" style="210" customWidth="1"/>
    <col min="6150" max="6150" width="11.7109375" style="210" bestFit="1" customWidth="1"/>
    <col min="6151" max="6151" width="13.140625" style="210" customWidth="1"/>
    <col min="6152" max="6152" width="27.7109375" style="210" customWidth="1"/>
    <col min="6153" max="6398" width="8.7109375" style="210"/>
    <col min="6399" max="6399" width="20.42578125" style="210" customWidth="1"/>
    <col min="6400" max="6400" width="14.140625" style="210" customWidth="1"/>
    <col min="6401" max="6401" width="13.7109375" style="210" customWidth="1"/>
    <col min="6402" max="6404" width="11.7109375" style="210" bestFit="1" customWidth="1"/>
    <col min="6405" max="6405" width="12.7109375" style="210" customWidth="1"/>
    <col min="6406" max="6406" width="11.7109375" style="210" bestFit="1" customWidth="1"/>
    <col min="6407" max="6407" width="13.140625" style="210" customWidth="1"/>
    <col min="6408" max="6408" width="27.7109375" style="210" customWidth="1"/>
    <col min="6409" max="6654" width="8.7109375" style="210"/>
    <col min="6655" max="6655" width="20.42578125" style="210" customWidth="1"/>
    <col min="6656" max="6656" width="14.140625" style="210" customWidth="1"/>
    <col min="6657" max="6657" width="13.7109375" style="210" customWidth="1"/>
    <col min="6658" max="6660" width="11.7109375" style="210" bestFit="1" customWidth="1"/>
    <col min="6661" max="6661" width="12.7109375" style="210" customWidth="1"/>
    <col min="6662" max="6662" width="11.7109375" style="210" bestFit="1" customWidth="1"/>
    <col min="6663" max="6663" width="13.140625" style="210" customWidth="1"/>
    <col min="6664" max="6664" width="27.7109375" style="210" customWidth="1"/>
    <col min="6665" max="6910" width="8.7109375" style="210"/>
    <col min="6911" max="6911" width="20.42578125" style="210" customWidth="1"/>
    <col min="6912" max="6912" width="14.140625" style="210" customWidth="1"/>
    <col min="6913" max="6913" width="13.7109375" style="210" customWidth="1"/>
    <col min="6914" max="6916" width="11.7109375" style="210" bestFit="1" customWidth="1"/>
    <col min="6917" max="6917" width="12.7109375" style="210" customWidth="1"/>
    <col min="6918" max="6918" width="11.7109375" style="210" bestFit="1" customWidth="1"/>
    <col min="6919" max="6919" width="13.140625" style="210" customWidth="1"/>
    <col min="6920" max="6920" width="27.7109375" style="210" customWidth="1"/>
    <col min="6921" max="7166" width="8.7109375" style="210"/>
    <col min="7167" max="7167" width="20.42578125" style="210" customWidth="1"/>
    <col min="7168" max="7168" width="14.140625" style="210" customWidth="1"/>
    <col min="7169" max="7169" width="13.7109375" style="210" customWidth="1"/>
    <col min="7170" max="7172" width="11.7109375" style="210" bestFit="1" customWidth="1"/>
    <col min="7173" max="7173" width="12.7109375" style="210" customWidth="1"/>
    <col min="7174" max="7174" width="11.7109375" style="210" bestFit="1" customWidth="1"/>
    <col min="7175" max="7175" width="13.140625" style="210" customWidth="1"/>
    <col min="7176" max="7176" width="27.7109375" style="210" customWidth="1"/>
    <col min="7177" max="7422" width="8.7109375" style="210"/>
    <col min="7423" max="7423" width="20.42578125" style="210" customWidth="1"/>
    <col min="7424" max="7424" width="14.140625" style="210" customWidth="1"/>
    <col min="7425" max="7425" width="13.7109375" style="210" customWidth="1"/>
    <col min="7426" max="7428" width="11.7109375" style="210" bestFit="1" customWidth="1"/>
    <col min="7429" max="7429" width="12.7109375" style="210" customWidth="1"/>
    <col min="7430" max="7430" width="11.7109375" style="210" bestFit="1" customWidth="1"/>
    <col min="7431" max="7431" width="13.140625" style="210" customWidth="1"/>
    <col min="7432" max="7432" width="27.7109375" style="210" customWidth="1"/>
    <col min="7433" max="7678" width="8.7109375" style="210"/>
    <col min="7679" max="7679" width="20.42578125" style="210" customWidth="1"/>
    <col min="7680" max="7680" width="14.140625" style="210" customWidth="1"/>
    <col min="7681" max="7681" width="13.7109375" style="210" customWidth="1"/>
    <col min="7682" max="7684" width="11.7109375" style="210" bestFit="1" customWidth="1"/>
    <col min="7685" max="7685" width="12.7109375" style="210" customWidth="1"/>
    <col min="7686" max="7686" width="11.7109375" style="210" bestFit="1" customWidth="1"/>
    <col min="7687" max="7687" width="13.140625" style="210" customWidth="1"/>
    <col min="7688" max="7688" width="27.7109375" style="210" customWidth="1"/>
    <col min="7689" max="7934" width="8.7109375" style="210"/>
    <col min="7935" max="7935" width="20.42578125" style="210" customWidth="1"/>
    <col min="7936" max="7936" width="14.140625" style="210" customWidth="1"/>
    <col min="7937" max="7937" width="13.7109375" style="210" customWidth="1"/>
    <col min="7938" max="7940" width="11.7109375" style="210" bestFit="1" customWidth="1"/>
    <col min="7941" max="7941" width="12.7109375" style="210" customWidth="1"/>
    <col min="7942" max="7942" width="11.7109375" style="210" bestFit="1" customWidth="1"/>
    <col min="7943" max="7943" width="13.140625" style="210" customWidth="1"/>
    <col min="7944" max="7944" width="27.7109375" style="210" customWidth="1"/>
    <col min="7945" max="8190" width="8.7109375" style="210"/>
    <col min="8191" max="8191" width="20.42578125" style="210" customWidth="1"/>
    <col min="8192" max="8192" width="14.140625" style="210" customWidth="1"/>
    <col min="8193" max="8193" width="13.7109375" style="210" customWidth="1"/>
    <col min="8194" max="8196" width="11.7109375" style="210" bestFit="1" customWidth="1"/>
    <col min="8197" max="8197" width="12.7109375" style="210" customWidth="1"/>
    <col min="8198" max="8198" width="11.7109375" style="210" bestFit="1" customWidth="1"/>
    <col min="8199" max="8199" width="13.140625" style="210" customWidth="1"/>
    <col min="8200" max="8200" width="27.7109375" style="210" customWidth="1"/>
    <col min="8201" max="8446" width="8.7109375" style="210"/>
    <col min="8447" max="8447" width="20.42578125" style="210" customWidth="1"/>
    <col min="8448" max="8448" width="14.140625" style="210" customWidth="1"/>
    <col min="8449" max="8449" width="13.7109375" style="210" customWidth="1"/>
    <col min="8450" max="8452" width="11.7109375" style="210" bestFit="1" customWidth="1"/>
    <col min="8453" max="8453" width="12.7109375" style="210" customWidth="1"/>
    <col min="8454" max="8454" width="11.7109375" style="210" bestFit="1" customWidth="1"/>
    <col min="8455" max="8455" width="13.140625" style="210" customWidth="1"/>
    <col min="8456" max="8456" width="27.7109375" style="210" customWidth="1"/>
    <col min="8457" max="8702" width="8.7109375" style="210"/>
    <col min="8703" max="8703" width="20.42578125" style="210" customWidth="1"/>
    <col min="8704" max="8704" width="14.140625" style="210" customWidth="1"/>
    <col min="8705" max="8705" width="13.7109375" style="210" customWidth="1"/>
    <col min="8706" max="8708" width="11.7109375" style="210" bestFit="1" customWidth="1"/>
    <col min="8709" max="8709" width="12.7109375" style="210" customWidth="1"/>
    <col min="8710" max="8710" width="11.7109375" style="210" bestFit="1" customWidth="1"/>
    <col min="8711" max="8711" width="13.140625" style="210" customWidth="1"/>
    <col min="8712" max="8712" width="27.7109375" style="210" customWidth="1"/>
    <col min="8713" max="8958" width="8.7109375" style="210"/>
    <col min="8959" max="8959" width="20.42578125" style="210" customWidth="1"/>
    <col min="8960" max="8960" width="14.140625" style="210" customWidth="1"/>
    <col min="8961" max="8961" width="13.7109375" style="210" customWidth="1"/>
    <col min="8962" max="8964" width="11.7109375" style="210" bestFit="1" customWidth="1"/>
    <col min="8965" max="8965" width="12.7109375" style="210" customWidth="1"/>
    <col min="8966" max="8966" width="11.7109375" style="210" bestFit="1" customWidth="1"/>
    <col min="8967" max="8967" width="13.140625" style="210" customWidth="1"/>
    <col min="8968" max="8968" width="27.7109375" style="210" customWidth="1"/>
    <col min="8969" max="9214" width="8.7109375" style="210"/>
    <col min="9215" max="9215" width="20.42578125" style="210" customWidth="1"/>
    <col min="9216" max="9216" width="14.140625" style="210" customWidth="1"/>
    <col min="9217" max="9217" width="13.7109375" style="210" customWidth="1"/>
    <col min="9218" max="9220" width="11.7109375" style="210" bestFit="1" customWidth="1"/>
    <col min="9221" max="9221" width="12.7109375" style="210" customWidth="1"/>
    <col min="9222" max="9222" width="11.7109375" style="210" bestFit="1" customWidth="1"/>
    <col min="9223" max="9223" width="13.140625" style="210" customWidth="1"/>
    <col min="9224" max="9224" width="27.7109375" style="210" customWidth="1"/>
    <col min="9225" max="9470" width="8.7109375" style="210"/>
    <col min="9471" max="9471" width="20.42578125" style="210" customWidth="1"/>
    <col min="9472" max="9472" width="14.140625" style="210" customWidth="1"/>
    <col min="9473" max="9473" width="13.7109375" style="210" customWidth="1"/>
    <col min="9474" max="9476" width="11.7109375" style="210" bestFit="1" customWidth="1"/>
    <col min="9477" max="9477" width="12.7109375" style="210" customWidth="1"/>
    <col min="9478" max="9478" width="11.7109375" style="210" bestFit="1" customWidth="1"/>
    <col min="9479" max="9479" width="13.140625" style="210" customWidth="1"/>
    <col min="9480" max="9480" width="27.7109375" style="210" customWidth="1"/>
    <col min="9481" max="9726" width="8.7109375" style="210"/>
    <col min="9727" max="9727" width="20.42578125" style="210" customWidth="1"/>
    <col min="9728" max="9728" width="14.140625" style="210" customWidth="1"/>
    <col min="9729" max="9729" width="13.7109375" style="210" customWidth="1"/>
    <col min="9730" max="9732" width="11.7109375" style="210" bestFit="1" customWidth="1"/>
    <col min="9733" max="9733" width="12.7109375" style="210" customWidth="1"/>
    <col min="9734" max="9734" width="11.7109375" style="210" bestFit="1" customWidth="1"/>
    <col min="9735" max="9735" width="13.140625" style="210" customWidth="1"/>
    <col min="9736" max="9736" width="27.7109375" style="210" customWidth="1"/>
    <col min="9737" max="9982" width="8.7109375" style="210"/>
    <col min="9983" max="9983" width="20.42578125" style="210" customWidth="1"/>
    <col min="9984" max="9984" width="14.140625" style="210" customWidth="1"/>
    <col min="9985" max="9985" width="13.7109375" style="210" customWidth="1"/>
    <col min="9986" max="9988" width="11.7109375" style="210" bestFit="1" customWidth="1"/>
    <col min="9989" max="9989" width="12.7109375" style="210" customWidth="1"/>
    <col min="9990" max="9990" width="11.7109375" style="210" bestFit="1" customWidth="1"/>
    <col min="9991" max="9991" width="13.140625" style="210" customWidth="1"/>
    <col min="9992" max="9992" width="27.7109375" style="210" customWidth="1"/>
    <col min="9993" max="10238" width="8.7109375" style="210"/>
    <col min="10239" max="10239" width="20.42578125" style="210" customWidth="1"/>
    <col min="10240" max="10240" width="14.140625" style="210" customWidth="1"/>
    <col min="10241" max="10241" width="13.7109375" style="210" customWidth="1"/>
    <col min="10242" max="10244" width="11.7109375" style="210" bestFit="1" customWidth="1"/>
    <col min="10245" max="10245" width="12.7109375" style="210" customWidth="1"/>
    <col min="10246" max="10246" width="11.7109375" style="210" bestFit="1" customWidth="1"/>
    <col min="10247" max="10247" width="13.140625" style="210" customWidth="1"/>
    <col min="10248" max="10248" width="27.7109375" style="210" customWidth="1"/>
    <col min="10249" max="10494" width="8.7109375" style="210"/>
    <col min="10495" max="10495" width="20.42578125" style="210" customWidth="1"/>
    <col min="10496" max="10496" width="14.140625" style="210" customWidth="1"/>
    <col min="10497" max="10497" width="13.7109375" style="210" customWidth="1"/>
    <col min="10498" max="10500" width="11.7109375" style="210" bestFit="1" customWidth="1"/>
    <col min="10501" max="10501" width="12.7109375" style="210" customWidth="1"/>
    <col min="10502" max="10502" width="11.7109375" style="210" bestFit="1" customWidth="1"/>
    <col min="10503" max="10503" width="13.140625" style="210" customWidth="1"/>
    <col min="10504" max="10504" width="27.7109375" style="210" customWidth="1"/>
    <col min="10505" max="10750" width="8.7109375" style="210"/>
    <col min="10751" max="10751" width="20.42578125" style="210" customWidth="1"/>
    <col min="10752" max="10752" width="14.140625" style="210" customWidth="1"/>
    <col min="10753" max="10753" width="13.7109375" style="210" customWidth="1"/>
    <col min="10754" max="10756" width="11.7109375" style="210" bestFit="1" customWidth="1"/>
    <col min="10757" max="10757" width="12.7109375" style="210" customWidth="1"/>
    <col min="10758" max="10758" width="11.7109375" style="210" bestFit="1" customWidth="1"/>
    <col min="10759" max="10759" width="13.140625" style="210" customWidth="1"/>
    <col min="10760" max="10760" width="27.7109375" style="210" customWidth="1"/>
    <col min="10761" max="11006" width="8.7109375" style="210"/>
    <col min="11007" max="11007" width="20.42578125" style="210" customWidth="1"/>
    <col min="11008" max="11008" width="14.140625" style="210" customWidth="1"/>
    <col min="11009" max="11009" width="13.7109375" style="210" customWidth="1"/>
    <col min="11010" max="11012" width="11.7109375" style="210" bestFit="1" customWidth="1"/>
    <col min="11013" max="11013" width="12.7109375" style="210" customWidth="1"/>
    <col min="11014" max="11014" width="11.7109375" style="210" bestFit="1" customWidth="1"/>
    <col min="11015" max="11015" width="13.140625" style="210" customWidth="1"/>
    <col min="11016" max="11016" width="27.7109375" style="210" customWidth="1"/>
    <col min="11017" max="11262" width="8.7109375" style="210"/>
    <col min="11263" max="11263" width="20.42578125" style="210" customWidth="1"/>
    <col min="11264" max="11264" width="14.140625" style="210" customWidth="1"/>
    <col min="11265" max="11265" width="13.7109375" style="210" customWidth="1"/>
    <col min="11266" max="11268" width="11.7109375" style="210" bestFit="1" customWidth="1"/>
    <col min="11269" max="11269" width="12.7109375" style="210" customWidth="1"/>
    <col min="11270" max="11270" width="11.7109375" style="210" bestFit="1" customWidth="1"/>
    <col min="11271" max="11271" width="13.140625" style="210" customWidth="1"/>
    <col min="11272" max="11272" width="27.7109375" style="210" customWidth="1"/>
    <col min="11273" max="11518" width="8.7109375" style="210"/>
    <col min="11519" max="11519" width="20.42578125" style="210" customWidth="1"/>
    <col min="11520" max="11520" width="14.140625" style="210" customWidth="1"/>
    <col min="11521" max="11521" width="13.7109375" style="210" customWidth="1"/>
    <col min="11522" max="11524" width="11.7109375" style="210" bestFit="1" customWidth="1"/>
    <col min="11525" max="11525" width="12.7109375" style="210" customWidth="1"/>
    <col min="11526" max="11526" width="11.7109375" style="210" bestFit="1" customWidth="1"/>
    <col min="11527" max="11527" width="13.140625" style="210" customWidth="1"/>
    <col min="11528" max="11528" width="27.7109375" style="210" customWidth="1"/>
    <col min="11529" max="11774" width="8.7109375" style="210"/>
    <col min="11775" max="11775" width="20.42578125" style="210" customWidth="1"/>
    <col min="11776" max="11776" width="14.140625" style="210" customWidth="1"/>
    <col min="11777" max="11777" width="13.7109375" style="210" customWidth="1"/>
    <col min="11778" max="11780" width="11.7109375" style="210" bestFit="1" customWidth="1"/>
    <col min="11781" max="11781" width="12.7109375" style="210" customWidth="1"/>
    <col min="11782" max="11782" width="11.7109375" style="210" bestFit="1" customWidth="1"/>
    <col min="11783" max="11783" width="13.140625" style="210" customWidth="1"/>
    <col min="11784" max="11784" width="27.7109375" style="210" customWidth="1"/>
    <col min="11785" max="12030" width="8.7109375" style="210"/>
    <col min="12031" max="12031" width="20.42578125" style="210" customWidth="1"/>
    <col min="12032" max="12032" width="14.140625" style="210" customWidth="1"/>
    <col min="12033" max="12033" width="13.7109375" style="210" customWidth="1"/>
    <col min="12034" max="12036" width="11.7109375" style="210" bestFit="1" customWidth="1"/>
    <col min="12037" max="12037" width="12.7109375" style="210" customWidth="1"/>
    <col min="12038" max="12038" width="11.7109375" style="210" bestFit="1" customWidth="1"/>
    <col min="12039" max="12039" width="13.140625" style="210" customWidth="1"/>
    <col min="12040" max="12040" width="27.7109375" style="210" customWidth="1"/>
    <col min="12041" max="12286" width="8.7109375" style="210"/>
    <col min="12287" max="12287" width="20.42578125" style="210" customWidth="1"/>
    <col min="12288" max="12288" width="14.140625" style="210" customWidth="1"/>
    <col min="12289" max="12289" width="13.7109375" style="210" customWidth="1"/>
    <col min="12290" max="12292" width="11.7109375" style="210" bestFit="1" customWidth="1"/>
    <col min="12293" max="12293" width="12.7109375" style="210" customWidth="1"/>
    <col min="12294" max="12294" width="11.7109375" style="210" bestFit="1" customWidth="1"/>
    <col min="12295" max="12295" width="13.140625" style="210" customWidth="1"/>
    <col min="12296" max="12296" width="27.7109375" style="210" customWidth="1"/>
    <col min="12297" max="12542" width="8.7109375" style="210"/>
    <col min="12543" max="12543" width="20.42578125" style="210" customWidth="1"/>
    <col min="12544" max="12544" width="14.140625" style="210" customWidth="1"/>
    <col min="12545" max="12545" width="13.7109375" style="210" customWidth="1"/>
    <col min="12546" max="12548" width="11.7109375" style="210" bestFit="1" customWidth="1"/>
    <col min="12549" max="12549" width="12.7109375" style="210" customWidth="1"/>
    <col min="12550" max="12550" width="11.7109375" style="210" bestFit="1" customWidth="1"/>
    <col min="12551" max="12551" width="13.140625" style="210" customWidth="1"/>
    <col min="12552" max="12552" width="27.7109375" style="210" customWidth="1"/>
    <col min="12553" max="12798" width="8.7109375" style="210"/>
    <col min="12799" max="12799" width="20.42578125" style="210" customWidth="1"/>
    <col min="12800" max="12800" width="14.140625" style="210" customWidth="1"/>
    <col min="12801" max="12801" width="13.7109375" style="210" customWidth="1"/>
    <col min="12802" max="12804" width="11.7109375" style="210" bestFit="1" customWidth="1"/>
    <col min="12805" max="12805" width="12.7109375" style="210" customWidth="1"/>
    <col min="12806" max="12806" width="11.7109375" style="210" bestFit="1" customWidth="1"/>
    <col min="12807" max="12807" width="13.140625" style="210" customWidth="1"/>
    <col min="12808" max="12808" width="27.7109375" style="210" customWidth="1"/>
    <col min="12809" max="13054" width="8.7109375" style="210"/>
    <col min="13055" max="13055" width="20.42578125" style="210" customWidth="1"/>
    <col min="13056" max="13056" width="14.140625" style="210" customWidth="1"/>
    <col min="13057" max="13057" width="13.7109375" style="210" customWidth="1"/>
    <col min="13058" max="13060" width="11.7109375" style="210" bestFit="1" customWidth="1"/>
    <col min="13061" max="13061" width="12.7109375" style="210" customWidth="1"/>
    <col min="13062" max="13062" width="11.7109375" style="210" bestFit="1" customWidth="1"/>
    <col min="13063" max="13063" width="13.140625" style="210" customWidth="1"/>
    <col min="13064" max="13064" width="27.7109375" style="210" customWidth="1"/>
    <col min="13065" max="13310" width="8.7109375" style="210"/>
    <col min="13311" max="13311" width="20.42578125" style="210" customWidth="1"/>
    <col min="13312" max="13312" width="14.140625" style="210" customWidth="1"/>
    <col min="13313" max="13313" width="13.7109375" style="210" customWidth="1"/>
    <col min="13314" max="13316" width="11.7109375" style="210" bestFit="1" customWidth="1"/>
    <col min="13317" max="13317" width="12.7109375" style="210" customWidth="1"/>
    <col min="13318" max="13318" width="11.7109375" style="210" bestFit="1" customWidth="1"/>
    <col min="13319" max="13319" width="13.140625" style="210" customWidth="1"/>
    <col min="13320" max="13320" width="27.7109375" style="210" customWidth="1"/>
    <col min="13321" max="13566" width="8.7109375" style="210"/>
    <col min="13567" max="13567" width="20.42578125" style="210" customWidth="1"/>
    <col min="13568" max="13568" width="14.140625" style="210" customWidth="1"/>
    <col min="13569" max="13569" width="13.7109375" style="210" customWidth="1"/>
    <col min="13570" max="13572" width="11.7109375" style="210" bestFit="1" customWidth="1"/>
    <col min="13573" max="13573" width="12.7109375" style="210" customWidth="1"/>
    <col min="13574" max="13574" width="11.7109375" style="210" bestFit="1" customWidth="1"/>
    <col min="13575" max="13575" width="13.140625" style="210" customWidth="1"/>
    <col min="13576" max="13576" width="27.7109375" style="210" customWidth="1"/>
    <col min="13577" max="13822" width="8.7109375" style="210"/>
    <col min="13823" max="13823" width="20.42578125" style="210" customWidth="1"/>
    <col min="13824" max="13824" width="14.140625" style="210" customWidth="1"/>
    <col min="13825" max="13825" width="13.7109375" style="210" customWidth="1"/>
    <col min="13826" max="13828" width="11.7109375" style="210" bestFit="1" customWidth="1"/>
    <col min="13829" max="13829" width="12.7109375" style="210" customWidth="1"/>
    <col min="13830" max="13830" width="11.7109375" style="210" bestFit="1" customWidth="1"/>
    <col min="13831" max="13831" width="13.140625" style="210" customWidth="1"/>
    <col min="13832" max="13832" width="27.7109375" style="210" customWidth="1"/>
    <col min="13833" max="14078" width="8.7109375" style="210"/>
    <col min="14079" max="14079" width="20.42578125" style="210" customWidth="1"/>
    <col min="14080" max="14080" width="14.140625" style="210" customWidth="1"/>
    <col min="14081" max="14081" width="13.7109375" style="210" customWidth="1"/>
    <col min="14082" max="14084" width="11.7109375" style="210" bestFit="1" customWidth="1"/>
    <col min="14085" max="14085" width="12.7109375" style="210" customWidth="1"/>
    <col min="14086" max="14086" width="11.7109375" style="210" bestFit="1" customWidth="1"/>
    <col min="14087" max="14087" width="13.140625" style="210" customWidth="1"/>
    <col min="14088" max="14088" width="27.7109375" style="210" customWidth="1"/>
    <col min="14089" max="14334" width="8.7109375" style="210"/>
    <col min="14335" max="14335" width="20.42578125" style="210" customWidth="1"/>
    <col min="14336" max="14336" width="14.140625" style="210" customWidth="1"/>
    <col min="14337" max="14337" width="13.7109375" style="210" customWidth="1"/>
    <col min="14338" max="14340" width="11.7109375" style="210" bestFit="1" customWidth="1"/>
    <col min="14341" max="14341" width="12.7109375" style="210" customWidth="1"/>
    <col min="14342" max="14342" width="11.7109375" style="210" bestFit="1" customWidth="1"/>
    <col min="14343" max="14343" width="13.140625" style="210" customWidth="1"/>
    <col min="14344" max="14344" width="27.7109375" style="210" customWidth="1"/>
    <col min="14345" max="14590" width="8.7109375" style="210"/>
    <col min="14591" max="14591" width="20.42578125" style="210" customWidth="1"/>
    <col min="14592" max="14592" width="14.140625" style="210" customWidth="1"/>
    <col min="14593" max="14593" width="13.7109375" style="210" customWidth="1"/>
    <col min="14594" max="14596" width="11.7109375" style="210" bestFit="1" customWidth="1"/>
    <col min="14597" max="14597" width="12.7109375" style="210" customWidth="1"/>
    <col min="14598" max="14598" width="11.7109375" style="210" bestFit="1" customWidth="1"/>
    <col min="14599" max="14599" width="13.140625" style="210" customWidth="1"/>
    <col min="14600" max="14600" width="27.7109375" style="210" customWidth="1"/>
    <col min="14601" max="14846" width="8.7109375" style="210"/>
    <col min="14847" max="14847" width="20.42578125" style="210" customWidth="1"/>
    <col min="14848" max="14848" width="14.140625" style="210" customWidth="1"/>
    <col min="14849" max="14849" width="13.7109375" style="210" customWidth="1"/>
    <col min="14850" max="14852" width="11.7109375" style="210" bestFit="1" customWidth="1"/>
    <col min="14853" max="14853" width="12.7109375" style="210" customWidth="1"/>
    <col min="14854" max="14854" width="11.7109375" style="210" bestFit="1" customWidth="1"/>
    <col min="14855" max="14855" width="13.140625" style="210" customWidth="1"/>
    <col min="14856" max="14856" width="27.7109375" style="210" customWidth="1"/>
    <col min="14857" max="15102" width="8.7109375" style="210"/>
    <col min="15103" max="15103" width="20.42578125" style="210" customWidth="1"/>
    <col min="15104" max="15104" width="14.140625" style="210" customWidth="1"/>
    <col min="15105" max="15105" width="13.7109375" style="210" customWidth="1"/>
    <col min="15106" max="15108" width="11.7109375" style="210" bestFit="1" customWidth="1"/>
    <col min="15109" max="15109" width="12.7109375" style="210" customWidth="1"/>
    <col min="15110" max="15110" width="11.7109375" style="210" bestFit="1" customWidth="1"/>
    <col min="15111" max="15111" width="13.140625" style="210" customWidth="1"/>
    <col min="15112" max="15112" width="27.7109375" style="210" customWidth="1"/>
    <col min="15113" max="15358" width="8.7109375" style="210"/>
    <col min="15359" max="15359" width="20.42578125" style="210" customWidth="1"/>
    <col min="15360" max="15360" width="14.140625" style="210" customWidth="1"/>
    <col min="15361" max="15361" width="13.7109375" style="210" customWidth="1"/>
    <col min="15362" max="15364" width="11.7109375" style="210" bestFit="1" customWidth="1"/>
    <col min="15365" max="15365" width="12.7109375" style="210" customWidth="1"/>
    <col min="15366" max="15366" width="11.7109375" style="210" bestFit="1" customWidth="1"/>
    <col min="15367" max="15367" width="13.140625" style="210" customWidth="1"/>
    <col min="15368" max="15368" width="27.7109375" style="210" customWidth="1"/>
    <col min="15369" max="15614" width="8.7109375" style="210"/>
    <col min="15615" max="15615" width="20.42578125" style="210" customWidth="1"/>
    <col min="15616" max="15616" width="14.140625" style="210" customWidth="1"/>
    <col min="15617" max="15617" width="13.7109375" style="210" customWidth="1"/>
    <col min="15618" max="15620" width="11.7109375" style="210" bestFit="1" customWidth="1"/>
    <col min="15621" max="15621" width="12.7109375" style="210" customWidth="1"/>
    <col min="15622" max="15622" width="11.7109375" style="210" bestFit="1" customWidth="1"/>
    <col min="15623" max="15623" width="13.140625" style="210" customWidth="1"/>
    <col min="15624" max="15624" width="27.7109375" style="210" customWidth="1"/>
    <col min="15625" max="15870" width="8.7109375" style="210"/>
    <col min="15871" max="15871" width="20.42578125" style="210" customWidth="1"/>
    <col min="15872" max="15872" width="14.140625" style="210" customWidth="1"/>
    <col min="15873" max="15873" width="13.7109375" style="210" customWidth="1"/>
    <col min="15874" max="15876" width="11.7109375" style="210" bestFit="1" customWidth="1"/>
    <col min="15877" max="15877" width="12.7109375" style="210" customWidth="1"/>
    <col min="15878" max="15878" width="11.7109375" style="210" bestFit="1" customWidth="1"/>
    <col min="15879" max="15879" width="13.140625" style="210" customWidth="1"/>
    <col min="15880" max="15880" width="27.7109375" style="210" customWidth="1"/>
    <col min="15881" max="16126" width="8.7109375" style="210"/>
    <col min="16127" max="16127" width="20.42578125" style="210" customWidth="1"/>
    <col min="16128" max="16128" width="14.140625" style="210" customWidth="1"/>
    <col min="16129" max="16129" width="13.7109375" style="210" customWidth="1"/>
    <col min="16130" max="16132" width="11.7109375" style="210" bestFit="1" customWidth="1"/>
    <col min="16133" max="16133" width="12.7109375" style="210" customWidth="1"/>
    <col min="16134" max="16134" width="11.7109375" style="210" bestFit="1" customWidth="1"/>
    <col min="16135" max="16135" width="13.140625" style="210" customWidth="1"/>
    <col min="16136" max="16136" width="27.7109375" style="210" customWidth="1"/>
    <col min="16137" max="16384" width="8.7109375" style="210"/>
  </cols>
  <sheetData>
    <row r="1" spans="1:39" x14ac:dyDescent="0.2">
      <c r="A1" s="215"/>
      <c r="B1" s="431"/>
      <c r="C1" s="431"/>
      <c r="D1" s="431"/>
      <c r="E1" s="431"/>
      <c r="F1" s="431"/>
      <c r="G1" s="431"/>
      <c r="I1" s="209"/>
      <c r="J1" s="209"/>
      <c r="K1" s="209"/>
      <c r="L1" s="209"/>
      <c r="M1" s="209"/>
      <c r="N1" s="209"/>
      <c r="O1" s="209"/>
      <c r="P1" s="209"/>
      <c r="Q1" s="209"/>
      <c r="R1" s="209"/>
      <c r="S1" s="209"/>
      <c r="T1" s="209"/>
      <c r="U1" s="209"/>
      <c r="V1" s="209"/>
      <c r="W1" s="209"/>
      <c r="X1" s="209"/>
      <c r="Y1" s="209"/>
      <c r="Z1" s="209"/>
      <c r="AA1" s="209"/>
      <c r="AB1" s="209"/>
      <c r="AC1" s="209"/>
      <c r="AD1" s="209"/>
      <c r="AE1" s="209"/>
      <c r="AF1" s="209"/>
      <c r="AG1" s="209"/>
      <c r="AH1" s="209"/>
      <c r="AI1" s="209"/>
      <c r="AJ1" s="209"/>
      <c r="AK1" s="209"/>
      <c r="AL1" s="209"/>
      <c r="AM1" s="209"/>
    </row>
    <row r="2" spans="1:39" ht="15" x14ac:dyDescent="0.25">
      <c r="A2" s="215"/>
      <c r="B2" s="211"/>
      <c r="C2" s="398">
        <v>2020</v>
      </c>
      <c r="D2" s="398">
        <v>2021</v>
      </c>
      <c r="E2" s="398">
        <v>2022</v>
      </c>
      <c r="F2" s="398">
        <v>2023</v>
      </c>
      <c r="I2" s="209"/>
      <c r="J2" s="209"/>
      <c r="K2" s="209"/>
      <c r="L2" s="209"/>
      <c r="M2" s="209"/>
      <c r="N2" s="209"/>
      <c r="O2" s="209"/>
      <c r="P2" s="209"/>
      <c r="Q2" s="209"/>
      <c r="R2" s="209"/>
      <c r="S2" s="209"/>
      <c r="T2" s="209"/>
      <c r="U2" s="209"/>
      <c r="V2" s="209"/>
      <c r="W2" s="209"/>
      <c r="X2" s="209"/>
      <c r="Y2" s="209"/>
      <c r="Z2" s="209"/>
      <c r="AA2" s="209"/>
      <c r="AB2" s="209"/>
      <c r="AC2" s="209"/>
      <c r="AD2" s="209"/>
      <c r="AE2" s="209"/>
      <c r="AF2" s="209"/>
      <c r="AG2" s="209"/>
      <c r="AH2" s="209"/>
      <c r="AI2" s="209"/>
      <c r="AJ2" s="209"/>
      <c r="AK2" s="209"/>
      <c r="AL2" s="209"/>
      <c r="AM2" s="209"/>
    </row>
    <row r="3" spans="1:39" ht="28.5" x14ac:dyDescent="0.2">
      <c r="A3" s="215"/>
      <c r="B3" s="211" t="s">
        <v>73</v>
      </c>
      <c r="C3" s="211">
        <v>5000000</v>
      </c>
      <c r="D3" s="211">
        <f>+(C3*H4)+C3</f>
        <v>5125000</v>
      </c>
      <c r="E3" s="211">
        <f>+(D3*H4)+D3</f>
        <v>5253125</v>
      </c>
      <c r="F3" s="211">
        <f>+(E3*H4)+E3</f>
        <v>5384453.125</v>
      </c>
      <c r="H3" s="212" t="s">
        <v>74</v>
      </c>
      <c r="I3" s="212" t="s">
        <v>124</v>
      </c>
      <c r="J3" s="212" t="s">
        <v>125</v>
      </c>
      <c r="K3" s="209"/>
      <c r="L3" s="209"/>
      <c r="M3" s="209"/>
      <c r="N3" s="209"/>
      <c r="O3" s="209"/>
      <c r="P3" s="209"/>
      <c r="Q3" s="209"/>
      <c r="R3" s="209"/>
      <c r="S3" s="209"/>
      <c r="T3" s="209"/>
      <c r="U3" s="209"/>
      <c r="V3" s="209"/>
      <c r="W3" s="209"/>
      <c r="X3" s="209"/>
      <c r="Y3" s="209"/>
      <c r="Z3" s="209"/>
      <c r="AA3" s="209"/>
      <c r="AB3" s="209"/>
      <c r="AC3" s="209"/>
      <c r="AD3" s="209"/>
      <c r="AE3" s="209"/>
      <c r="AF3" s="209"/>
      <c r="AG3" s="209"/>
      <c r="AH3" s="209"/>
      <c r="AI3" s="209"/>
      <c r="AJ3" s="209"/>
      <c r="AK3" s="209"/>
      <c r="AL3" s="209"/>
      <c r="AM3" s="209"/>
    </row>
    <row r="4" spans="1:39" x14ac:dyDescent="0.2">
      <c r="A4" s="215"/>
      <c r="B4" s="211" t="s">
        <v>75</v>
      </c>
      <c r="C4" s="211">
        <v>2000000</v>
      </c>
      <c r="D4" s="211">
        <f>+(C4*H4)+C4</f>
        <v>2050000</v>
      </c>
      <c r="E4" s="211">
        <f>+(D4*H4)+D4</f>
        <v>2101250</v>
      </c>
      <c r="F4" s="211">
        <f>+(E4*H4)+E4</f>
        <v>2153781.25</v>
      </c>
      <c r="H4" s="213">
        <v>2.5000000000000001E-2</v>
      </c>
      <c r="I4" s="213">
        <v>4.4999999999999998E-2</v>
      </c>
      <c r="J4" s="213">
        <v>0.04</v>
      </c>
      <c r="K4" s="209"/>
      <c r="L4" s="209"/>
      <c r="M4" s="209"/>
      <c r="N4" s="209"/>
      <c r="O4" s="209"/>
      <c r="P4" s="209"/>
      <c r="Q4" s="209"/>
      <c r="R4" s="209"/>
      <c r="S4" s="209"/>
      <c r="T4" s="209"/>
      <c r="U4" s="209"/>
      <c r="V4" s="209"/>
      <c r="W4" s="209"/>
      <c r="X4" s="209"/>
      <c r="Y4" s="209"/>
      <c r="Z4" s="209"/>
      <c r="AA4" s="209"/>
      <c r="AB4" s="209"/>
      <c r="AC4" s="209"/>
      <c r="AD4" s="209"/>
      <c r="AE4" s="209"/>
      <c r="AF4" s="209"/>
      <c r="AG4" s="209"/>
      <c r="AH4" s="209"/>
      <c r="AI4" s="209"/>
      <c r="AJ4" s="209"/>
      <c r="AK4" s="209"/>
      <c r="AL4" s="209"/>
      <c r="AM4" s="209"/>
    </row>
    <row r="5" spans="1:39" x14ac:dyDescent="0.2">
      <c r="A5" s="210" t="s">
        <v>126</v>
      </c>
      <c r="B5" s="210" t="s">
        <v>127</v>
      </c>
      <c r="D5" s="214"/>
    </row>
    <row r="6" spans="1:39" ht="27.4" customHeight="1" x14ac:dyDescent="0.2">
      <c r="A6" s="210" t="s">
        <v>128</v>
      </c>
      <c r="B6" s="210" t="s">
        <v>129</v>
      </c>
    </row>
    <row r="7" spans="1:39" ht="15.75" customHeight="1" x14ac:dyDescent="0.2">
      <c r="A7" s="191"/>
      <c r="B7" s="438" t="s">
        <v>130</v>
      </c>
      <c r="C7" s="439"/>
      <c r="D7" s="232" t="s">
        <v>131</v>
      </c>
      <c r="E7" s="233" t="s">
        <v>132</v>
      </c>
      <c r="F7" s="233"/>
      <c r="G7" s="233"/>
      <c r="H7" s="234" t="s">
        <v>133</v>
      </c>
      <c r="I7" s="215"/>
    </row>
    <row r="8" spans="1:39" ht="15" x14ac:dyDescent="0.25">
      <c r="A8" s="191"/>
      <c r="B8" s="440"/>
      <c r="C8" s="441"/>
      <c r="D8" s="398" t="s">
        <v>134</v>
      </c>
      <c r="E8" s="398">
        <v>2021</v>
      </c>
      <c r="F8" s="398">
        <v>2022</v>
      </c>
      <c r="G8" s="398">
        <v>2023</v>
      </c>
      <c r="H8" s="192"/>
      <c r="I8" s="215"/>
    </row>
    <row r="9" spans="1:39" ht="31.9" customHeight="1" x14ac:dyDescent="0.2">
      <c r="A9" s="241">
        <v>1</v>
      </c>
      <c r="B9" s="432" t="s">
        <v>135</v>
      </c>
      <c r="C9" s="433"/>
      <c r="D9" s="193" t="s">
        <v>136</v>
      </c>
      <c r="E9" s="193" t="s">
        <v>136</v>
      </c>
      <c r="F9" s="193" t="s">
        <v>136</v>
      </c>
      <c r="G9" s="193" t="s">
        <v>136</v>
      </c>
      <c r="H9" s="194"/>
      <c r="I9" s="215"/>
    </row>
    <row r="10" spans="1:39" ht="31.9" customHeight="1" x14ac:dyDescent="0.2">
      <c r="A10" s="335">
        <v>2.1</v>
      </c>
      <c r="B10" s="336" t="s">
        <v>137</v>
      </c>
      <c r="C10" s="337"/>
      <c r="D10" s="338"/>
      <c r="E10" s="338"/>
      <c r="F10" s="338"/>
      <c r="G10" s="338"/>
      <c r="H10" s="339"/>
      <c r="I10" s="215"/>
    </row>
    <row r="11" spans="1:39" ht="45.75" customHeight="1" x14ac:dyDescent="0.2">
      <c r="A11" s="240">
        <v>2.2000000000000002</v>
      </c>
      <c r="B11" s="434" t="s">
        <v>138</v>
      </c>
      <c r="C11" s="435"/>
      <c r="D11" s="195">
        <f>C3</f>
        <v>5000000</v>
      </c>
      <c r="E11" s="195"/>
      <c r="F11" s="195"/>
      <c r="G11" s="195">
        <f>+F3</f>
        <v>5384453.125</v>
      </c>
      <c r="H11" s="196" t="s">
        <v>139</v>
      </c>
      <c r="I11" s="215"/>
    </row>
    <row r="12" spans="1:39" ht="52.9" customHeight="1" x14ac:dyDescent="0.2">
      <c r="A12" s="240" t="s">
        <v>140</v>
      </c>
      <c r="B12" s="434" t="s">
        <v>141</v>
      </c>
      <c r="C12" s="435"/>
      <c r="D12" s="216">
        <f>+D11/1.8</f>
        <v>2777777.7777777775</v>
      </c>
      <c r="E12" s="216">
        <v>0</v>
      </c>
      <c r="F12" s="216">
        <v>0</v>
      </c>
      <c r="G12" s="216">
        <f>+G11/1.8</f>
        <v>2991362.847222222</v>
      </c>
      <c r="H12" s="196" t="s">
        <v>142</v>
      </c>
      <c r="I12" s="215"/>
      <c r="J12" s="215"/>
    </row>
    <row r="13" spans="1:39" ht="58.5" customHeight="1" x14ac:dyDescent="0.2">
      <c r="A13" s="240" t="s">
        <v>143</v>
      </c>
      <c r="B13" s="434" t="s">
        <v>144</v>
      </c>
      <c r="C13" s="435"/>
      <c r="D13" s="216">
        <f>0.1*D12</f>
        <v>277777.77777777775</v>
      </c>
      <c r="E13" s="216"/>
      <c r="F13" s="216"/>
      <c r="G13" s="216">
        <f>0.1*G12</f>
        <v>299136.28472222219</v>
      </c>
      <c r="H13" s="196" t="s">
        <v>145</v>
      </c>
      <c r="I13" s="215"/>
    </row>
    <row r="14" spans="1:39" ht="33.75" customHeight="1" x14ac:dyDescent="0.2">
      <c r="A14" s="240" t="s">
        <v>146</v>
      </c>
      <c r="B14" s="264" t="s">
        <v>147</v>
      </c>
      <c r="C14" s="265"/>
      <c r="D14" s="216">
        <f>+D12+D13</f>
        <v>3055555.555555555</v>
      </c>
      <c r="E14" s="216"/>
      <c r="F14" s="216"/>
      <c r="G14" s="216">
        <f>+G12+G13</f>
        <v>3290499.131944444</v>
      </c>
      <c r="H14" s="196"/>
      <c r="I14" s="215"/>
    </row>
    <row r="15" spans="1:39" ht="55.5" customHeight="1" x14ac:dyDescent="0.2">
      <c r="A15" s="242" t="s">
        <v>148</v>
      </c>
      <c r="B15" s="436" t="s">
        <v>149</v>
      </c>
      <c r="C15" s="437" t="s">
        <v>150</v>
      </c>
      <c r="D15" s="237">
        <f>+C3*$I$4</f>
        <v>225000</v>
      </c>
      <c r="E15" s="237">
        <f>+D3*$I$4</f>
        <v>230625</v>
      </c>
      <c r="F15" s="237">
        <f>+E3*$I$4</f>
        <v>236390.625</v>
      </c>
      <c r="G15" s="237">
        <f>+F3*$I$4</f>
        <v>242300.390625</v>
      </c>
      <c r="H15" s="238" t="s">
        <v>151</v>
      </c>
    </row>
    <row r="16" spans="1:39" ht="57" customHeight="1" x14ac:dyDescent="0.2">
      <c r="A16" s="242" t="s">
        <v>152</v>
      </c>
      <c r="B16" s="436" t="s">
        <v>153</v>
      </c>
      <c r="C16" s="437"/>
      <c r="D16" s="239">
        <v>0.85</v>
      </c>
      <c r="E16" s="239">
        <v>0.9</v>
      </c>
      <c r="F16" s="239">
        <v>0.95</v>
      </c>
      <c r="G16" s="239">
        <v>1</v>
      </c>
      <c r="H16" s="238" t="s">
        <v>154</v>
      </c>
      <c r="I16" s="217"/>
    </row>
    <row r="17" spans="1:9" ht="52.5" customHeight="1" x14ac:dyDescent="0.2">
      <c r="A17" s="242" t="s">
        <v>155</v>
      </c>
      <c r="B17" s="436" t="s">
        <v>156</v>
      </c>
      <c r="C17" s="437"/>
      <c r="D17" s="237">
        <f>+D15*D16</f>
        <v>191250</v>
      </c>
      <c r="E17" s="237">
        <f t="shared" ref="E17:G17" si="0">+E15*E16</f>
        <v>207562.5</v>
      </c>
      <c r="F17" s="237">
        <f t="shared" si="0"/>
        <v>224571.09375</v>
      </c>
      <c r="G17" s="237">
        <f t="shared" si="0"/>
        <v>242300.390625</v>
      </c>
      <c r="H17" s="238" t="s">
        <v>157</v>
      </c>
      <c r="I17" s="217"/>
    </row>
    <row r="18" spans="1:9" ht="57" customHeight="1" x14ac:dyDescent="0.2">
      <c r="A18" s="242" t="s">
        <v>158</v>
      </c>
      <c r="B18" s="436" t="s">
        <v>159</v>
      </c>
      <c r="C18" s="437"/>
      <c r="D18" s="237">
        <f>+C3*$J$4</f>
        <v>200000</v>
      </c>
      <c r="E18" s="237">
        <f>+D3*$J$4</f>
        <v>205000</v>
      </c>
      <c r="F18" s="237">
        <f>+E3*$J$4</f>
        <v>210125</v>
      </c>
      <c r="G18" s="237">
        <f>+F3*$J$4</f>
        <v>215378.125</v>
      </c>
      <c r="H18" s="238" t="s">
        <v>160</v>
      </c>
    </row>
    <row r="19" spans="1:9" ht="57" customHeight="1" x14ac:dyDescent="0.2">
      <c r="A19" s="242" t="s">
        <v>161</v>
      </c>
      <c r="B19" s="436" t="s">
        <v>162</v>
      </c>
      <c r="C19" s="437"/>
      <c r="D19" s="239">
        <v>0.75</v>
      </c>
      <c r="E19" s="239">
        <v>0.8</v>
      </c>
      <c r="F19" s="239">
        <v>0.85</v>
      </c>
      <c r="G19" s="239">
        <v>0.9</v>
      </c>
      <c r="H19" s="238" t="s">
        <v>163</v>
      </c>
    </row>
    <row r="20" spans="1:9" ht="57" customHeight="1" x14ac:dyDescent="0.2">
      <c r="A20" s="242" t="s">
        <v>164</v>
      </c>
      <c r="B20" s="436" t="s">
        <v>165</v>
      </c>
      <c r="C20" s="437"/>
      <c r="D20" s="237">
        <f t="shared" ref="D20:G20" si="1">+D18*D19</f>
        <v>150000</v>
      </c>
      <c r="E20" s="237">
        <f t="shared" si="1"/>
        <v>164000</v>
      </c>
      <c r="F20" s="237">
        <f t="shared" si="1"/>
        <v>178606.25</v>
      </c>
      <c r="G20" s="237">
        <f t="shared" si="1"/>
        <v>193840.3125</v>
      </c>
      <c r="H20" s="238" t="s">
        <v>166</v>
      </c>
    </row>
    <row r="21" spans="1:9" ht="57" customHeight="1" x14ac:dyDescent="0.2">
      <c r="A21" s="242">
        <v>3.3</v>
      </c>
      <c r="B21" s="436" t="s">
        <v>167</v>
      </c>
      <c r="C21" s="437"/>
      <c r="D21" s="237">
        <v>85000</v>
      </c>
      <c r="E21" s="237">
        <v>85000</v>
      </c>
      <c r="F21" s="237">
        <v>89000</v>
      </c>
      <c r="G21" s="237">
        <v>92000</v>
      </c>
      <c r="H21" s="238" t="s">
        <v>168</v>
      </c>
    </row>
    <row r="22" spans="1:9" ht="26.65" customHeight="1" x14ac:dyDescent="0.2">
      <c r="A22" s="242">
        <v>3.4</v>
      </c>
      <c r="B22" s="436" t="s">
        <v>169</v>
      </c>
      <c r="C22" s="437"/>
      <c r="D22" s="237">
        <f t="shared" ref="D22:G22" si="2">+D17+D20+D21</f>
        <v>426250</v>
      </c>
      <c r="E22" s="237">
        <f t="shared" si="2"/>
        <v>456562.5</v>
      </c>
      <c r="F22" s="237">
        <f t="shared" si="2"/>
        <v>492177.34375</v>
      </c>
      <c r="G22" s="237">
        <f t="shared" si="2"/>
        <v>528140.703125</v>
      </c>
      <c r="H22" s="238"/>
    </row>
    <row r="23" spans="1:9" ht="51.75" customHeight="1" x14ac:dyDescent="0.2">
      <c r="A23" s="302">
        <v>4</v>
      </c>
      <c r="B23" s="452" t="s">
        <v>170</v>
      </c>
      <c r="C23" s="453"/>
      <c r="D23" s="235">
        <f>+D22+D14</f>
        <v>3481805.555555555</v>
      </c>
      <c r="E23" s="235">
        <f t="shared" ref="E23:G23" si="3">+E22+E14</f>
        <v>456562.5</v>
      </c>
      <c r="F23" s="235">
        <f t="shared" si="3"/>
        <v>492177.34375</v>
      </c>
      <c r="G23" s="235">
        <f t="shared" si="3"/>
        <v>3818639.835069444</v>
      </c>
      <c r="H23" s="230"/>
    </row>
    <row r="24" spans="1:9" ht="60" customHeight="1" x14ac:dyDescent="0.2">
      <c r="A24" s="303">
        <v>5</v>
      </c>
      <c r="B24" s="454" t="s">
        <v>171</v>
      </c>
      <c r="C24" s="455"/>
      <c r="D24" s="218"/>
      <c r="E24" s="218">
        <f>+E22*0.5</f>
        <v>228281.25</v>
      </c>
      <c r="F24" s="218">
        <f>+F22*0.8</f>
        <v>393741.875</v>
      </c>
      <c r="G24" s="218">
        <f>+G22*0.92</f>
        <v>485889.44687500002</v>
      </c>
      <c r="H24" s="197" t="s">
        <v>172</v>
      </c>
    </row>
    <row r="25" spans="1:9" ht="60" customHeight="1" x14ac:dyDescent="0.2">
      <c r="A25" s="303">
        <v>5.0999999999999996</v>
      </c>
      <c r="B25" s="266" t="s">
        <v>173</v>
      </c>
      <c r="C25" s="267"/>
      <c r="D25" s="218"/>
      <c r="E25" s="218"/>
      <c r="F25" s="218"/>
      <c r="G25" s="218">
        <f>SUM(E24:G24)</f>
        <v>1107912.5718749999</v>
      </c>
      <c r="H25" s="197" t="s">
        <v>174</v>
      </c>
    </row>
    <row r="26" spans="1:9" ht="46.5" customHeight="1" x14ac:dyDescent="0.2">
      <c r="A26" s="303">
        <v>5.2</v>
      </c>
      <c r="B26" s="456" t="s">
        <v>175</v>
      </c>
      <c r="C26" s="457"/>
      <c r="D26" s="218"/>
      <c r="E26" s="218"/>
      <c r="F26" s="218"/>
      <c r="G26" s="219">
        <f>(+G25)/(F3/1.8)</f>
        <v>0.37037050617373513</v>
      </c>
      <c r="H26" s="197" t="s">
        <v>176</v>
      </c>
    </row>
    <row r="27" spans="1:9" ht="102.75" customHeight="1" x14ac:dyDescent="0.2">
      <c r="A27" s="300">
        <v>6</v>
      </c>
      <c r="B27" s="458" t="s">
        <v>177</v>
      </c>
      <c r="C27" s="458"/>
      <c r="D27" s="220">
        <f>+OLE_LINK243</f>
        <v>3481805.555555555</v>
      </c>
      <c r="E27" s="220">
        <f>+OLE_LINK245</f>
        <v>456562.5</v>
      </c>
      <c r="F27" s="220">
        <f>+F23</f>
        <v>492177.34375</v>
      </c>
      <c r="G27" s="220">
        <f>+G23</f>
        <v>3818639.835069444</v>
      </c>
      <c r="H27" s="198" t="s">
        <v>178</v>
      </c>
      <c r="I27" s="391"/>
    </row>
    <row r="28" spans="1:9" ht="46.5" customHeight="1" x14ac:dyDescent="0.2">
      <c r="A28" s="241">
        <v>7</v>
      </c>
      <c r="B28" s="442" t="s">
        <v>179</v>
      </c>
      <c r="C28" s="442"/>
      <c r="D28" s="221">
        <f>+D29+D30</f>
        <v>3481805.555555555</v>
      </c>
      <c r="E28" s="221">
        <f t="shared" ref="E28:G28" si="4">+E29+E30</f>
        <v>250000</v>
      </c>
      <c r="F28" s="221">
        <f t="shared" si="4"/>
        <v>250000</v>
      </c>
      <c r="G28" s="221">
        <f t="shared" si="4"/>
        <v>350000</v>
      </c>
      <c r="H28" s="194" t="s">
        <v>180</v>
      </c>
      <c r="I28" s="217"/>
    </row>
    <row r="29" spans="1:9" ht="46.5" customHeight="1" x14ac:dyDescent="0.2">
      <c r="A29" s="335">
        <v>7.1</v>
      </c>
      <c r="B29" s="340" t="s">
        <v>181</v>
      </c>
      <c r="C29" s="340" t="s">
        <v>182</v>
      </c>
      <c r="D29" s="341">
        <v>200000</v>
      </c>
      <c r="E29" s="341">
        <v>200000</v>
      </c>
      <c r="F29" s="341">
        <v>200000</v>
      </c>
      <c r="G29" s="341">
        <v>200000</v>
      </c>
      <c r="H29" s="339"/>
      <c r="I29" s="217"/>
    </row>
    <row r="30" spans="1:9" ht="46.5" customHeight="1" x14ac:dyDescent="0.2">
      <c r="A30" s="335">
        <v>7.2</v>
      </c>
      <c r="B30" s="340" t="s">
        <v>183</v>
      </c>
      <c r="C30" s="340" t="s">
        <v>184</v>
      </c>
      <c r="D30" s="341">
        <f>SUM(D31:D33)</f>
        <v>3281805.555555555</v>
      </c>
      <c r="E30" s="341">
        <f>SUM(E31:E33)</f>
        <v>50000</v>
      </c>
      <c r="F30" s="341">
        <f>SUM(F31:F33)</f>
        <v>50000</v>
      </c>
      <c r="G30" s="341">
        <f>SUM(G31:G33)</f>
        <v>150000</v>
      </c>
      <c r="H30" s="339"/>
      <c r="I30" s="217"/>
    </row>
    <row r="31" spans="1:9" ht="46.5" customHeight="1" x14ac:dyDescent="0.2">
      <c r="A31" s="335" t="s">
        <v>185</v>
      </c>
      <c r="B31" s="340" t="s">
        <v>186</v>
      </c>
      <c r="C31" s="340"/>
      <c r="D31" s="341">
        <v>3246805.555555555</v>
      </c>
      <c r="E31" s="341">
        <v>15000</v>
      </c>
      <c r="F31" s="341">
        <v>15000</v>
      </c>
      <c r="G31" s="341">
        <v>115000</v>
      </c>
      <c r="H31" s="339"/>
    </row>
    <row r="32" spans="1:9" ht="46.5" customHeight="1" x14ac:dyDescent="0.2">
      <c r="A32" s="335" t="s">
        <v>187</v>
      </c>
      <c r="B32" s="340" t="s">
        <v>186</v>
      </c>
      <c r="C32" s="340"/>
      <c r="D32" s="341">
        <v>15000</v>
      </c>
      <c r="E32" s="341">
        <v>15000</v>
      </c>
      <c r="F32" s="341">
        <v>15000</v>
      </c>
      <c r="G32" s="341">
        <v>15000</v>
      </c>
      <c r="H32" s="339"/>
    </row>
    <row r="33" spans="1:9" ht="46.5" customHeight="1" x14ac:dyDescent="0.2">
      <c r="A33" s="335" t="s">
        <v>188</v>
      </c>
      <c r="B33" s="340" t="s">
        <v>186</v>
      </c>
      <c r="C33" s="340"/>
      <c r="D33" s="341">
        <v>20000</v>
      </c>
      <c r="E33" s="341">
        <v>20000</v>
      </c>
      <c r="F33" s="341">
        <v>20000</v>
      </c>
      <c r="G33" s="341">
        <v>20000</v>
      </c>
      <c r="H33" s="339"/>
    </row>
    <row r="34" spans="1:9" ht="57" customHeight="1" x14ac:dyDescent="0.2">
      <c r="A34" s="304">
        <v>8</v>
      </c>
      <c r="B34" s="443" t="s">
        <v>189</v>
      </c>
      <c r="C34" s="443"/>
      <c r="D34" s="222">
        <f>+D27-D28</f>
        <v>0</v>
      </c>
      <c r="E34" s="222">
        <f t="shared" ref="E34:G34" si="5">+E27-E28</f>
        <v>206562.5</v>
      </c>
      <c r="F34" s="222">
        <f t="shared" si="5"/>
        <v>242177.34375</v>
      </c>
      <c r="G34" s="222">
        <f t="shared" si="5"/>
        <v>3468639.835069444</v>
      </c>
      <c r="H34" s="199" t="s">
        <v>190</v>
      </c>
    </row>
    <row r="35" spans="1:9" ht="36" customHeight="1" x14ac:dyDescent="0.2">
      <c r="A35" s="301">
        <v>9</v>
      </c>
      <c r="B35" s="444" t="s">
        <v>191</v>
      </c>
      <c r="C35" s="445"/>
      <c r="D35" s="200"/>
      <c r="E35" s="200">
        <f t="shared" ref="E35:F35" si="6">+E34</f>
        <v>206562.5</v>
      </c>
      <c r="F35" s="200">
        <f t="shared" si="6"/>
        <v>242177.34375</v>
      </c>
      <c r="G35" s="200">
        <v>2452987</v>
      </c>
      <c r="H35" s="201" t="s">
        <v>192</v>
      </c>
    </row>
    <row r="36" spans="1:9" ht="36" customHeight="1" x14ac:dyDescent="0.2">
      <c r="A36" s="353">
        <v>10</v>
      </c>
      <c r="B36" s="354" t="s">
        <v>193</v>
      </c>
      <c r="C36" s="355"/>
      <c r="D36" s="356">
        <f>+D35+D28</f>
        <v>3481805.555555555</v>
      </c>
      <c r="E36" s="356">
        <f t="shared" ref="E36:G36" si="7">+E35+E28</f>
        <v>456562.5</v>
      </c>
      <c r="F36" s="356">
        <f t="shared" si="7"/>
        <v>492177.34375</v>
      </c>
      <c r="G36" s="356">
        <f t="shared" si="7"/>
        <v>2802987</v>
      </c>
      <c r="H36" s="357"/>
      <c r="I36" s="352"/>
    </row>
    <row r="37" spans="1:9" ht="36" customHeight="1" x14ac:dyDescent="0.2">
      <c r="A37" s="342">
        <v>11</v>
      </c>
      <c r="B37" s="448" t="s">
        <v>194</v>
      </c>
      <c r="C37" s="449"/>
      <c r="D37" s="343">
        <f>+D34-D35</f>
        <v>0</v>
      </c>
      <c r="E37" s="343">
        <f t="shared" ref="E37:G37" si="8">+E34-E35</f>
        <v>0</v>
      </c>
      <c r="F37" s="343">
        <f t="shared" si="8"/>
        <v>0</v>
      </c>
      <c r="G37" s="343">
        <f t="shared" si="8"/>
        <v>1015652.835069444</v>
      </c>
      <c r="H37" s="199">
        <v>0</v>
      </c>
    </row>
    <row r="38" spans="1:9" s="223" customFormat="1" ht="36" customHeight="1" thickBot="1" x14ac:dyDescent="0.25">
      <c r="I38" s="210"/>
    </row>
    <row r="39" spans="1:9" s="223" customFormat="1" x14ac:dyDescent="0.2">
      <c r="A39" s="363"/>
      <c r="B39" s="364" t="s">
        <v>195</v>
      </c>
      <c r="C39" s="365"/>
      <c r="D39" s="365"/>
      <c r="E39" s="365"/>
      <c r="F39" s="365"/>
      <c r="G39" s="365"/>
      <c r="H39" s="366"/>
      <c r="I39" s="210"/>
    </row>
    <row r="40" spans="1:9" s="223" customFormat="1" ht="28.5" x14ac:dyDescent="0.2">
      <c r="A40" s="367"/>
      <c r="B40" s="368"/>
      <c r="C40" s="368"/>
      <c r="E40" s="370" t="s">
        <v>132</v>
      </c>
      <c r="F40" s="370"/>
      <c r="G40" s="370"/>
      <c r="H40" s="369"/>
      <c r="I40" s="210"/>
    </row>
    <row r="41" spans="1:9" s="223" customFormat="1" ht="15" x14ac:dyDescent="0.25">
      <c r="A41" s="367"/>
      <c r="B41" s="371" t="s">
        <v>133</v>
      </c>
      <c r="C41" s="368"/>
      <c r="E41" s="372">
        <v>2021</v>
      </c>
      <c r="F41" s="372">
        <v>2022</v>
      </c>
      <c r="G41" s="372">
        <v>2023</v>
      </c>
      <c r="H41" s="383"/>
      <c r="I41" s="210"/>
    </row>
    <row r="42" spans="1:9" s="223" customFormat="1" ht="29.25" x14ac:dyDescent="0.25">
      <c r="A42" s="367"/>
      <c r="B42" s="373" t="s">
        <v>196</v>
      </c>
      <c r="C42" s="368"/>
      <c r="E42" s="385">
        <v>456562.5</v>
      </c>
      <c r="F42" s="385">
        <v>492177.34375</v>
      </c>
      <c r="G42" s="385">
        <v>3818639.835069444</v>
      </c>
      <c r="H42" s="390" t="s">
        <v>197</v>
      </c>
      <c r="I42" s="210"/>
    </row>
    <row r="43" spans="1:9" s="223" customFormat="1" ht="15" x14ac:dyDescent="0.25">
      <c r="A43" s="367"/>
      <c r="B43" s="373" t="s">
        <v>198</v>
      </c>
      <c r="C43" s="368"/>
      <c r="E43" s="385">
        <v>200000</v>
      </c>
      <c r="F43" s="385">
        <v>203000</v>
      </c>
      <c r="G43" s="385">
        <v>2000000</v>
      </c>
      <c r="H43" s="390" t="s">
        <v>199</v>
      </c>
      <c r="I43" s="210"/>
    </row>
    <row r="44" spans="1:9" s="223" customFormat="1" ht="29.25" x14ac:dyDescent="0.25">
      <c r="A44" s="367"/>
      <c r="B44" s="373" t="s">
        <v>200</v>
      </c>
      <c r="C44" s="368"/>
      <c r="E44" s="386">
        <v>1.98</v>
      </c>
      <c r="F44" s="386">
        <v>1.98</v>
      </c>
      <c r="G44" s="386">
        <v>1.98</v>
      </c>
      <c r="H44" s="390" t="s">
        <v>201</v>
      </c>
      <c r="I44" s="210"/>
    </row>
    <row r="45" spans="1:9" s="223" customFormat="1" ht="29.25" x14ac:dyDescent="0.25">
      <c r="A45" s="367"/>
      <c r="B45" s="373" t="s">
        <v>202</v>
      </c>
      <c r="C45" s="368"/>
      <c r="E45" s="386">
        <v>2.69</v>
      </c>
      <c r="F45" s="386">
        <v>2.69</v>
      </c>
      <c r="G45" s="386">
        <v>2.69</v>
      </c>
      <c r="H45" s="390" t="s">
        <v>203</v>
      </c>
      <c r="I45" s="210"/>
    </row>
    <row r="46" spans="1:9" s="223" customFormat="1" x14ac:dyDescent="0.2">
      <c r="A46" s="367"/>
      <c r="B46" s="368"/>
      <c r="C46" s="368"/>
      <c r="D46" s="368"/>
      <c r="E46" s="368"/>
      <c r="F46" s="368"/>
      <c r="G46" s="368"/>
      <c r="H46" s="369"/>
      <c r="I46" s="210"/>
    </row>
    <row r="47" spans="1:9" s="223" customFormat="1" ht="15" hidden="1" x14ac:dyDescent="0.25">
      <c r="A47" s="367"/>
      <c r="B47" s="371" t="s">
        <v>442</v>
      </c>
      <c r="C47" s="373"/>
      <c r="D47" s="373"/>
      <c r="E47" s="373"/>
      <c r="F47" s="373"/>
      <c r="G47" s="373"/>
      <c r="H47" s="369"/>
      <c r="I47" s="210"/>
    </row>
    <row r="48" spans="1:9" s="223" customFormat="1" ht="15" hidden="1" x14ac:dyDescent="0.25">
      <c r="A48" s="367"/>
      <c r="B48" s="368"/>
      <c r="C48" s="368"/>
      <c r="D48" s="373" t="s">
        <v>443</v>
      </c>
      <c r="E48" s="373" t="s">
        <v>443</v>
      </c>
      <c r="F48" s="373" t="s">
        <v>443</v>
      </c>
      <c r="G48" s="373" t="s">
        <v>443</v>
      </c>
      <c r="H48" s="369"/>
      <c r="I48" s="210"/>
    </row>
    <row r="49" spans="1:9" s="223" customFormat="1" ht="15" hidden="1" x14ac:dyDescent="0.25">
      <c r="A49" s="367"/>
      <c r="B49" s="368" t="s">
        <v>444</v>
      </c>
      <c r="C49" s="368"/>
      <c r="D49" s="374">
        <f>D44*D43</f>
        <v>0</v>
      </c>
      <c r="E49" s="374">
        <f>E44*E43</f>
        <v>396000</v>
      </c>
      <c r="F49" s="374">
        <f>F44*F43</f>
        <v>401940</v>
      </c>
      <c r="G49" s="374">
        <f>G44*G43</f>
        <v>3960000</v>
      </c>
      <c r="H49" s="369"/>
      <c r="I49" s="210"/>
    </row>
    <row r="50" spans="1:9" s="223" customFormat="1" ht="15" hidden="1" x14ac:dyDescent="0.25">
      <c r="A50" s="367"/>
      <c r="B50" s="375" t="s">
        <v>445</v>
      </c>
      <c r="C50" s="375"/>
      <c r="D50" s="376">
        <f>MAX(D42-D49,0)</f>
        <v>0</v>
      </c>
      <c r="E50" s="376">
        <f>MAX(E42-E49,0)</f>
        <v>60562.5</v>
      </c>
      <c r="F50" s="376">
        <f>MAX(F42-F49,0)</f>
        <v>90237.34375</v>
      </c>
      <c r="G50" s="376">
        <f>MAX(G42-G49,0)</f>
        <v>0</v>
      </c>
      <c r="H50" s="369"/>
      <c r="I50" s="210"/>
    </row>
    <row r="51" spans="1:9" s="223" customFormat="1" ht="15" hidden="1" x14ac:dyDescent="0.25">
      <c r="A51" s="367"/>
      <c r="B51" s="373"/>
      <c r="C51" s="373"/>
      <c r="D51" s="373"/>
      <c r="E51" s="373"/>
      <c r="F51" s="373"/>
      <c r="G51" s="373"/>
      <c r="H51" s="369"/>
      <c r="I51" s="210"/>
    </row>
    <row r="52" spans="1:9" s="223" customFormat="1" ht="2.4500000000000002" customHeight="1" x14ac:dyDescent="0.25">
      <c r="A52" s="367"/>
      <c r="B52" s="373"/>
      <c r="C52" s="373"/>
      <c r="D52" s="373"/>
      <c r="E52" s="373"/>
      <c r="F52" s="373"/>
      <c r="G52" s="373"/>
      <c r="H52" s="369"/>
      <c r="I52" s="210"/>
    </row>
    <row r="53" spans="1:9" s="223" customFormat="1" ht="47.45" customHeight="1" x14ac:dyDescent="0.25">
      <c r="A53" s="367"/>
      <c r="B53" s="387" t="s">
        <v>204</v>
      </c>
      <c r="C53" s="210"/>
      <c r="D53" s="210"/>
      <c r="E53" s="193" t="s">
        <v>205</v>
      </c>
      <c r="F53" s="193" t="s">
        <v>206</v>
      </c>
      <c r="G53" s="193" t="s">
        <v>207</v>
      </c>
      <c r="H53" s="369"/>
      <c r="I53" s="210"/>
    </row>
    <row r="54" spans="1:9" s="223" customFormat="1" ht="15" x14ac:dyDescent="0.25">
      <c r="A54" s="367"/>
      <c r="B54" s="392" t="s">
        <v>208</v>
      </c>
      <c r="C54" s="210"/>
      <c r="D54" s="210"/>
      <c r="E54" s="389">
        <f>E43-E55</f>
        <v>114701</v>
      </c>
      <c r="F54" s="389">
        <f>F43-F55</f>
        <v>75906</v>
      </c>
      <c r="G54" s="389">
        <f>G43-G55</f>
        <v>2000000</v>
      </c>
      <c r="H54" s="210"/>
      <c r="I54" s="210"/>
    </row>
    <row r="55" spans="1:9" s="223" customFormat="1" ht="15" x14ac:dyDescent="0.25">
      <c r="A55" s="367"/>
      <c r="B55" s="388" t="s">
        <v>209</v>
      </c>
      <c r="C55" s="210"/>
      <c r="D55" s="210"/>
      <c r="E55" s="389">
        <f t="shared" ref="E55:G55" si="9">MIN(ROUNDDOWN(E50/(E45-E44),0),E43)</f>
        <v>85299</v>
      </c>
      <c r="F55" s="389">
        <f t="shared" si="9"/>
        <v>127094</v>
      </c>
      <c r="G55" s="389">
        <f t="shared" si="9"/>
        <v>0</v>
      </c>
      <c r="H55" s="210"/>
      <c r="I55" s="210"/>
    </row>
    <row r="56" spans="1:9" s="223" customFormat="1" ht="15" x14ac:dyDescent="0.25">
      <c r="A56" s="367"/>
      <c r="B56" s="388" t="s">
        <v>210</v>
      </c>
      <c r="C56" s="210"/>
      <c r="D56" s="210"/>
      <c r="E56" s="389">
        <f>E54+E55</f>
        <v>200000</v>
      </c>
      <c r="F56" s="389">
        <f>F54+F55</f>
        <v>203000</v>
      </c>
      <c r="G56" s="389">
        <f>G54+G55</f>
        <v>2000000</v>
      </c>
      <c r="H56" s="369"/>
      <c r="I56" s="210"/>
    </row>
    <row r="57" spans="1:9" s="223" customFormat="1" ht="15" x14ac:dyDescent="0.25">
      <c r="A57" s="367"/>
      <c r="B57" s="388"/>
      <c r="C57" s="210"/>
      <c r="D57" s="210"/>
      <c r="E57" s="389"/>
      <c r="F57" s="389"/>
      <c r="G57" s="389"/>
      <c r="H57" s="369"/>
      <c r="I57" s="210"/>
    </row>
    <row r="58" spans="1:9" s="223" customFormat="1" ht="15" x14ac:dyDescent="0.25">
      <c r="A58" s="367"/>
      <c r="B58" s="388" t="s">
        <v>211</v>
      </c>
      <c r="C58" s="210"/>
      <c r="D58" s="210"/>
      <c r="E58" s="389">
        <f>$E44*E54</f>
        <v>227107.98</v>
      </c>
      <c r="F58" s="389">
        <f>$F44*F54</f>
        <v>150293.88</v>
      </c>
      <c r="G58" s="389">
        <f>$G44*G54</f>
        <v>3960000</v>
      </c>
      <c r="H58" s="369"/>
      <c r="I58" s="210"/>
    </row>
    <row r="59" spans="1:9" s="223" customFormat="1" ht="15" x14ac:dyDescent="0.25">
      <c r="A59" s="367"/>
      <c r="B59" s="388" t="s">
        <v>212</v>
      </c>
      <c r="C59" s="210"/>
      <c r="D59" s="210"/>
      <c r="E59" s="389">
        <f>E45*E55</f>
        <v>229454.31</v>
      </c>
      <c r="F59" s="389">
        <f>F45*F55</f>
        <v>341882.86</v>
      </c>
      <c r="G59" s="389">
        <f>G45*G55</f>
        <v>0</v>
      </c>
      <c r="H59" s="369"/>
      <c r="I59" s="210"/>
    </row>
    <row r="60" spans="1:9" s="223" customFormat="1" ht="15" x14ac:dyDescent="0.25">
      <c r="A60" s="367"/>
      <c r="B60" s="388" t="s">
        <v>213</v>
      </c>
      <c r="C60" s="210"/>
      <c r="D60" s="210"/>
      <c r="E60" s="389">
        <f>E58+E59</f>
        <v>456562.29000000004</v>
      </c>
      <c r="F60" s="389">
        <f>F58+F59</f>
        <v>492176.74</v>
      </c>
      <c r="G60" s="389">
        <f>G58+G59</f>
        <v>3960000</v>
      </c>
      <c r="H60" s="369"/>
      <c r="I60" s="210"/>
    </row>
    <row r="61" spans="1:9" s="223" customFormat="1" ht="15" thickBot="1" x14ac:dyDescent="0.25">
      <c r="A61" s="377"/>
      <c r="B61" s="378"/>
      <c r="C61" s="378"/>
      <c r="D61" s="378"/>
      <c r="E61" s="378"/>
      <c r="F61" s="378"/>
      <c r="G61" s="378"/>
      <c r="H61" s="379"/>
      <c r="I61" s="210"/>
    </row>
    <row r="62" spans="1:9" s="223" customFormat="1" x14ac:dyDescent="0.2">
      <c r="I62" s="210"/>
    </row>
    <row r="63" spans="1:9" s="223" customFormat="1" x14ac:dyDescent="0.2">
      <c r="I63" s="210"/>
    </row>
    <row r="64" spans="1:9" s="345" customFormat="1" ht="30.4" customHeight="1" x14ac:dyDescent="0.25">
      <c r="A64" s="344"/>
      <c r="B64" s="333" t="s">
        <v>214</v>
      </c>
      <c r="C64" s="344"/>
      <c r="D64" s="344"/>
      <c r="E64" s="344"/>
      <c r="F64" s="344"/>
      <c r="G64" s="344"/>
      <c r="H64" s="223"/>
      <c r="I64" s="210"/>
    </row>
    <row r="65" spans="1:9" ht="15" x14ac:dyDescent="0.25">
      <c r="A65" s="358">
        <v>12</v>
      </c>
      <c r="B65" s="359" t="s">
        <v>215</v>
      </c>
      <c r="C65" s="346" t="s">
        <v>216</v>
      </c>
      <c r="D65" s="360"/>
      <c r="E65" s="360">
        <f>+E27</f>
        <v>456562.5</v>
      </c>
      <c r="F65" s="360">
        <f>+F27</f>
        <v>492177.34375</v>
      </c>
      <c r="G65" s="360">
        <f>+G27</f>
        <v>3818639.835069444</v>
      </c>
      <c r="H65" s="223"/>
      <c r="I65" s="345"/>
    </row>
    <row r="66" spans="1:9" ht="13.9" customHeight="1" x14ac:dyDescent="0.2">
      <c r="A66" s="450">
        <v>13</v>
      </c>
      <c r="B66" s="446" t="s">
        <v>217</v>
      </c>
      <c r="C66" s="346" t="s">
        <v>218</v>
      </c>
      <c r="D66" s="360"/>
      <c r="E66" s="360">
        <v>85000</v>
      </c>
      <c r="F66" s="360">
        <v>130000</v>
      </c>
      <c r="G66" s="360">
        <v>3000000</v>
      </c>
      <c r="H66" s="223"/>
      <c r="I66" s="345"/>
    </row>
    <row r="67" spans="1:9" ht="13.9" customHeight="1" x14ac:dyDescent="0.2">
      <c r="A67" s="451"/>
      <c r="B67" s="447"/>
      <c r="C67" s="346" t="s">
        <v>219</v>
      </c>
      <c r="D67" s="347"/>
      <c r="E67" s="347">
        <f t="shared" ref="E67" si="10">+E66/E65</f>
        <v>0.18617385352498289</v>
      </c>
      <c r="F67" s="347">
        <f>+F66/F65</f>
        <v>0.26413243447880669</v>
      </c>
      <c r="G67" s="347">
        <f>+G66/G65</f>
        <v>0.78562004524457685</v>
      </c>
      <c r="H67" s="223"/>
      <c r="I67" s="345"/>
    </row>
    <row r="68" spans="1:9" ht="13.9" customHeight="1" x14ac:dyDescent="0.2">
      <c r="A68" s="450">
        <v>14</v>
      </c>
      <c r="B68" s="450" t="s">
        <v>220</v>
      </c>
      <c r="C68" s="346" t="s">
        <v>221</v>
      </c>
      <c r="D68" s="334"/>
      <c r="E68" s="334">
        <v>0</v>
      </c>
      <c r="F68" s="334">
        <v>0</v>
      </c>
      <c r="G68" s="334">
        <v>0</v>
      </c>
      <c r="I68" s="345"/>
    </row>
    <row r="69" spans="1:9" ht="13.9" customHeight="1" x14ac:dyDescent="0.2">
      <c r="A69" s="451"/>
      <c r="B69" s="451"/>
      <c r="C69" s="346" t="s">
        <v>219</v>
      </c>
      <c r="D69" s="347"/>
      <c r="E69" s="347">
        <f t="shared" ref="E69:G69" si="11">+E68/E66</f>
        <v>0</v>
      </c>
      <c r="F69" s="347">
        <f t="shared" si="11"/>
        <v>0</v>
      </c>
      <c r="G69" s="347">
        <f t="shared" si="11"/>
        <v>0</v>
      </c>
      <c r="I69" s="345"/>
    </row>
    <row r="70" spans="1:9" ht="13.9" customHeight="1" x14ac:dyDescent="0.2">
      <c r="A70" s="450">
        <v>15</v>
      </c>
      <c r="B70" s="446" t="s">
        <v>222</v>
      </c>
      <c r="C70" s="346" t="s">
        <v>221</v>
      </c>
      <c r="D70" s="361"/>
      <c r="E70" s="361">
        <f t="shared" ref="E70:G70" si="12">+E66-E68</f>
        <v>85000</v>
      </c>
      <c r="F70" s="361">
        <f t="shared" si="12"/>
        <v>130000</v>
      </c>
      <c r="G70" s="361">
        <f t="shared" si="12"/>
        <v>3000000</v>
      </c>
    </row>
    <row r="71" spans="1:9" ht="14.65" customHeight="1" x14ac:dyDescent="0.2">
      <c r="A71" s="451"/>
      <c r="B71" s="447"/>
      <c r="C71" s="346" t="s">
        <v>219</v>
      </c>
      <c r="D71" s="347"/>
      <c r="E71" s="347">
        <f t="shared" ref="E71:G71" si="13">+E70/E65</f>
        <v>0.18617385352498289</v>
      </c>
      <c r="F71" s="347">
        <f t="shared" si="13"/>
        <v>0.26413243447880669</v>
      </c>
      <c r="G71" s="347">
        <f t="shared" si="13"/>
        <v>0.78562004524457685</v>
      </c>
    </row>
    <row r="72" spans="1:9" ht="94.15" customHeight="1" x14ac:dyDescent="0.2">
      <c r="A72" s="380">
        <v>16</v>
      </c>
      <c r="B72" s="382" t="s">
        <v>223</v>
      </c>
      <c r="C72" s="346" t="s">
        <v>221</v>
      </c>
      <c r="D72" s="362"/>
      <c r="E72" s="362"/>
      <c r="F72" s="362"/>
      <c r="G72" s="362"/>
      <c r="H72" s="384" t="s">
        <v>224</v>
      </c>
    </row>
    <row r="73" spans="1:9" x14ac:dyDescent="0.2">
      <c r="A73" s="450">
        <v>17</v>
      </c>
      <c r="B73" s="446" t="s">
        <v>225</v>
      </c>
      <c r="C73" s="348" t="s">
        <v>221</v>
      </c>
      <c r="D73" s="349"/>
      <c r="E73" s="349">
        <f>+E66-E68-E72</f>
        <v>85000</v>
      </c>
      <c r="F73" s="349">
        <f>+F66-F68-F72</f>
        <v>130000</v>
      </c>
      <c r="G73" s="349">
        <f>+G66-G68-G72</f>
        <v>3000000</v>
      </c>
      <c r="H73" s="226"/>
    </row>
    <row r="74" spans="1:9" x14ac:dyDescent="0.2">
      <c r="A74" s="451"/>
      <c r="B74" s="447"/>
      <c r="C74" s="350" t="s">
        <v>219</v>
      </c>
      <c r="D74" s="351"/>
      <c r="E74" s="351">
        <f>+E73/E66</f>
        <v>1</v>
      </c>
      <c r="F74" s="351">
        <f>+F73/F66</f>
        <v>1</v>
      </c>
      <c r="G74" s="351">
        <f>+G73/G66</f>
        <v>1</v>
      </c>
    </row>
    <row r="75" spans="1:9" ht="27.6" customHeight="1" x14ac:dyDescent="0.25">
      <c r="A75" s="381">
        <v>18</v>
      </c>
      <c r="B75" s="233" t="s">
        <v>66</v>
      </c>
      <c r="C75" s="224"/>
      <c r="D75" s="224"/>
      <c r="E75" s="360">
        <v>0</v>
      </c>
      <c r="F75" s="360">
        <v>0</v>
      </c>
      <c r="G75" s="360">
        <v>0</v>
      </c>
    </row>
    <row r="76" spans="1:9" x14ac:dyDescent="0.2">
      <c r="A76" s="210"/>
      <c r="B76" s="207"/>
    </row>
    <row r="77" spans="1:9" x14ac:dyDescent="0.2">
      <c r="A77" s="210"/>
    </row>
    <row r="78" spans="1:9" x14ac:dyDescent="0.2">
      <c r="A78" s="210"/>
    </row>
    <row r="79" spans="1:9" ht="15" thickBot="1" x14ac:dyDescent="0.25">
      <c r="A79" s="210"/>
    </row>
    <row r="80" spans="1:9" ht="29.25" thickBot="1" x14ac:dyDescent="0.25">
      <c r="A80" s="210"/>
      <c r="B80" s="210" t="s">
        <v>226</v>
      </c>
      <c r="C80" s="308"/>
      <c r="D80" s="236" t="s">
        <v>131</v>
      </c>
      <c r="E80" s="459" t="s">
        <v>132</v>
      </c>
      <c r="F80" s="460"/>
      <c r="G80" s="461"/>
    </row>
    <row r="81" spans="1:7" ht="15" thickBot="1" x14ac:dyDescent="0.25">
      <c r="A81" s="210"/>
      <c r="B81" s="307"/>
      <c r="C81" s="308"/>
      <c r="D81" s="225">
        <v>2020</v>
      </c>
      <c r="E81" s="299">
        <v>2021</v>
      </c>
      <c r="F81" s="299">
        <v>2022</v>
      </c>
      <c r="G81" s="299">
        <v>2023</v>
      </c>
    </row>
    <row r="82" spans="1:7" ht="15" thickBot="1" x14ac:dyDescent="0.25">
      <c r="A82" s="210"/>
      <c r="B82" s="307" t="s">
        <v>227</v>
      </c>
      <c r="C82" s="306"/>
      <c r="D82" s="202">
        <v>2000000</v>
      </c>
      <c r="E82" s="202">
        <v>250000</v>
      </c>
      <c r="F82" s="202">
        <v>250000</v>
      </c>
      <c r="G82" s="202">
        <v>0</v>
      </c>
    </row>
    <row r="83" spans="1:7" ht="15" thickBot="1" x14ac:dyDescent="0.25">
      <c r="A83" s="210"/>
      <c r="B83" s="305" t="s">
        <v>228</v>
      </c>
      <c r="C83" s="306"/>
      <c r="D83" s="202">
        <v>1102777.7777777775</v>
      </c>
      <c r="E83" s="202">
        <v>50000</v>
      </c>
      <c r="F83" s="202">
        <v>50000</v>
      </c>
      <c r="G83" s="202">
        <v>50000</v>
      </c>
    </row>
    <row r="84" spans="1:7" ht="15" thickBot="1" x14ac:dyDescent="0.25">
      <c r="A84" s="210"/>
      <c r="B84" s="305" t="s">
        <v>229</v>
      </c>
      <c r="C84" s="306"/>
      <c r="D84" s="202">
        <v>100000</v>
      </c>
      <c r="E84" s="202">
        <v>50000</v>
      </c>
      <c r="F84" s="202">
        <v>15000</v>
      </c>
      <c r="G84" s="202">
        <v>100000</v>
      </c>
    </row>
    <row r="85" spans="1:7" ht="15" thickBot="1" x14ac:dyDescent="0.25">
      <c r="A85" s="210"/>
      <c r="B85" s="305" t="s">
        <v>230</v>
      </c>
      <c r="C85" s="306"/>
      <c r="D85" s="202">
        <v>5000</v>
      </c>
      <c r="E85" s="202">
        <v>15000</v>
      </c>
      <c r="F85" s="202">
        <v>25000</v>
      </c>
      <c r="G85" s="202">
        <v>34500</v>
      </c>
    </row>
    <row r="86" spans="1:7" ht="15" thickBot="1" x14ac:dyDescent="0.25">
      <c r="A86" s="210"/>
      <c r="B86" s="305" t="s">
        <v>231</v>
      </c>
      <c r="C86" s="306"/>
      <c r="D86" s="202">
        <f t="shared" ref="D86:G86" si="14">SUM(D82:D84)</f>
        <v>3202777.7777777775</v>
      </c>
      <c r="E86" s="202">
        <f t="shared" si="14"/>
        <v>350000</v>
      </c>
      <c r="F86" s="202">
        <f t="shared" si="14"/>
        <v>315000</v>
      </c>
      <c r="G86" s="202">
        <f t="shared" si="14"/>
        <v>150000</v>
      </c>
    </row>
    <row r="87" spans="1:7" ht="15" thickBot="1" x14ac:dyDescent="0.25">
      <c r="A87" s="210"/>
      <c r="B87" s="305" t="s">
        <v>232</v>
      </c>
    </row>
    <row r="88" spans="1:7" x14ac:dyDescent="0.2">
      <c r="A88" s="210"/>
    </row>
    <row r="89" spans="1:7" x14ac:dyDescent="0.2">
      <c r="A89" s="210"/>
    </row>
    <row r="90" spans="1:7" x14ac:dyDescent="0.2">
      <c r="A90" s="210"/>
      <c r="B90" s="210" t="s">
        <v>233</v>
      </c>
    </row>
    <row r="91" spans="1:7" x14ac:dyDescent="0.2">
      <c r="A91" s="210"/>
      <c r="B91" s="210" t="s">
        <v>234</v>
      </c>
    </row>
    <row r="92" spans="1:7" x14ac:dyDescent="0.2">
      <c r="A92" s="210"/>
      <c r="C92" s="227"/>
    </row>
    <row r="93" spans="1:7" x14ac:dyDescent="0.2">
      <c r="A93" s="210"/>
      <c r="B93" s="227" t="s">
        <v>235</v>
      </c>
      <c r="C93" s="228" t="s">
        <v>236</v>
      </c>
    </row>
    <row r="94" spans="1:7" x14ac:dyDescent="0.2">
      <c r="A94" s="210"/>
      <c r="B94" s="228"/>
      <c r="C94" s="228">
        <v>2.8</v>
      </c>
    </row>
    <row r="95" spans="1:7" x14ac:dyDescent="0.2">
      <c r="A95" s="210"/>
      <c r="B95" s="228" t="s">
        <v>237</v>
      </c>
      <c r="C95" s="228">
        <v>1</v>
      </c>
    </row>
    <row r="96" spans="1:7" x14ac:dyDescent="0.2">
      <c r="A96" s="210"/>
      <c r="B96" s="228" t="s">
        <v>238</v>
      </c>
      <c r="C96" s="228">
        <v>0.21</v>
      </c>
    </row>
    <row r="97" spans="1:3" x14ac:dyDescent="0.2">
      <c r="A97" s="210"/>
      <c r="B97" s="228" t="s">
        <v>239</v>
      </c>
      <c r="C97" s="228">
        <v>0.4</v>
      </c>
    </row>
    <row r="98" spans="1:3" x14ac:dyDescent="0.2">
      <c r="A98" s="210"/>
      <c r="B98" s="228" t="s">
        <v>446</v>
      </c>
      <c r="C98" s="228">
        <v>0.3</v>
      </c>
    </row>
    <row r="99" spans="1:3" x14ac:dyDescent="0.2">
      <c r="A99" s="210"/>
      <c r="B99" s="228" t="s">
        <v>241</v>
      </c>
      <c r="C99" s="228">
        <v>0.14000000000000001</v>
      </c>
    </row>
    <row r="100" spans="1:3" x14ac:dyDescent="0.2">
      <c r="A100" s="210"/>
      <c r="B100" s="228" t="s">
        <v>242</v>
      </c>
      <c r="C100" s="228">
        <v>0.15</v>
      </c>
    </row>
    <row r="101" spans="1:3" x14ac:dyDescent="0.2">
      <c r="A101" s="210"/>
      <c r="B101" s="228" t="s">
        <v>243</v>
      </c>
      <c r="C101" s="228">
        <v>0.3</v>
      </c>
    </row>
    <row r="102" spans="1:3" x14ac:dyDescent="0.2">
      <c r="A102" s="210"/>
      <c r="B102" s="228" t="s">
        <v>244</v>
      </c>
      <c r="C102" s="228"/>
    </row>
    <row r="103" spans="1:3" x14ac:dyDescent="0.2">
      <c r="A103" s="210"/>
      <c r="B103" s="228"/>
      <c r="C103" s="229">
        <f>SUM(C94:C102)</f>
        <v>5.3</v>
      </c>
    </row>
    <row r="104" spans="1:3" x14ac:dyDescent="0.2">
      <c r="A104" s="210"/>
      <c r="B104" s="229" t="s">
        <v>245</v>
      </c>
    </row>
    <row r="105" spans="1:3" x14ac:dyDescent="0.2">
      <c r="A105" s="210"/>
    </row>
    <row r="106" spans="1:3" x14ac:dyDescent="0.2">
      <c r="A106" s="210"/>
    </row>
    <row r="107" spans="1:3" x14ac:dyDescent="0.2">
      <c r="A107" s="210"/>
    </row>
    <row r="108" spans="1:3" x14ac:dyDescent="0.2">
      <c r="A108" s="210"/>
    </row>
    <row r="109" spans="1:3" x14ac:dyDescent="0.2">
      <c r="A109" s="210"/>
    </row>
    <row r="110" spans="1:3" x14ac:dyDescent="0.2">
      <c r="A110" s="210"/>
    </row>
    <row r="111" spans="1:3" x14ac:dyDescent="0.2">
      <c r="A111" s="210"/>
    </row>
    <row r="112" spans="1:3" x14ac:dyDescent="0.2">
      <c r="A112" s="210"/>
    </row>
    <row r="113" spans="1:1" x14ac:dyDescent="0.2">
      <c r="A113" s="210"/>
    </row>
    <row r="114" spans="1:1" x14ac:dyDescent="0.2">
      <c r="A114" s="210"/>
    </row>
    <row r="115" spans="1:1" x14ac:dyDescent="0.2">
      <c r="A115" s="210"/>
    </row>
    <row r="116" spans="1:1" x14ac:dyDescent="0.2">
      <c r="A116" s="210"/>
    </row>
    <row r="117" spans="1:1" x14ac:dyDescent="0.2">
      <c r="A117" s="210"/>
    </row>
    <row r="118" spans="1:1" x14ac:dyDescent="0.2">
      <c r="A118" s="210"/>
    </row>
    <row r="119" spans="1:1" x14ac:dyDescent="0.2">
      <c r="A119" s="210"/>
    </row>
    <row r="120" spans="1:1" x14ac:dyDescent="0.2">
      <c r="A120" s="210"/>
    </row>
    <row r="121" spans="1:1" x14ac:dyDescent="0.2">
      <c r="A121" s="210"/>
    </row>
    <row r="122" spans="1:1" x14ac:dyDescent="0.2">
      <c r="A122" s="210"/>
    </row>
    <row r="123" spans="1:1" x14ac:dyDescent="0.2">
      <c r="A123" s="210"/>
    </row>
    <row r="124" spans="1:1" x14ac:dyDescent="0.2">
      <c r="A124" s="210"/>
    </row>
    <row r="125" spans="1:1" x14ac:dyDescent="0.2">
      <c r="A125" s="210"/>
    </row>
    <row r="126" spans="1:1" x14ac:dyDescent="0.2">
      <c r="A126" s="210"/>
    </row>
    <row r="127" spans="1:1" x14ac:dyDescent="0.2">
      <c r="A127" s="210"/>
    </row>
    <row r="128" spans="1:1" x14ac:dyDescent="0.2">
      <c r="A128" s="210"/>
    </row>
    <row r="129" spans="1:1" x14ac:dyDescent="0.2">
      <c r="A129" s="210"/>
    </row>
    <row r="130" spans="1:1" x14ac:dyDescent="0.2">
      <c r="A130" s="210"/>
    </row>
    <row r="131" spans="1:1" x14ac:dyDescent="0.2">
      <c r="A131" s="210"/>
    </row>
    <row r="132" spans="1:1" x14ac:dyDescent="0.2">
      <c r="A132" s="210"/>
    </row>
    <row r="133" spans="1:1" x14ac:dyDescent="0.2">
      <c r="A133" s="210"/>
    </row>
    <row r="134" spans="1:1" x14ac:dyDescent="0.2">
      <c r="A134" s="210"/>
    </row>
    <row r="135" spans="1:1" x14ac:dyDescent="0.2">
      <c r="A135" s="210"/>
    </row>
    <row r="136" spans="1:1" x14ac:dyDescent="0.2">
      <c r="A136" s="210"/>
    </row>
    <row r="137" spans="1:1" x14ac:dyDescent="0.2">
      <c r="A137" s="210"/>
    </row>
    <row r="138" spans="1:1" x14ac:dyDescent="0.2">
      <c r="A138" s="210"/>
    </row>
    <row r="139" spans="1:1" x14ac:dyDescent="0.2">
      <c r="A139" s="210"/>
    </row>
    <row r="140" spans="1:1" x14ac:dyDescent="0.2">
      <c r="A140" s="210"/>
    </row>
    <row r="141" spans="1:1" x14ac:dyDescent="0.2">
      <c r="A141" s="210"/>
    </row>
    <row r="142" spans="1:1" x14ac:dyDescent="0.2">
      <c r="A142" s="210"/>
    </row>
    <row r="143" spans="1:1" x14ac:dyDescent="0.2">
      <c r="A143" s="210"/>
    </row>
    <row r="144" spans="1:1" x14ac:dyDescent="0.2">
      <c r="A144" s="210"/>
    </row>
    <row r="145" spans="1:1" x14ac:dyDescent="0.2">
      <c r="A145" s="210"/>
    </row>
    <row r="146" spans="1:1" x14ac:dyDescent="0.2">
      <c r="A146" s="210"/>
    </row>
    <row r="147" spans="1:1" x14ac:dyDescent="0.2">
      <c r="A147" s="210"/>
    </row>
    <row r="148" spans="1:1" x14ac:dyDescent="0.2">
      <c r="A148" s="210"/>
    </row>
    <row r="149" spans="1:1" x14ac:dyDescent="0.2">
      <c r="A149" s="210"/>
    </row>
    <row r="150" spans="1:1" x14ac:dyDescent="0.2">
      <c r="A150" s="210"/>
    </row>
    <row r="151" spans="1:1" x14ac:dyDescent="0.2">
      <c r="A151" s="210"/>
    </row>
    <row r="152" spans="1:1" x14ac:dyDescent="0.2">
      <c r="A152" s="210"/>
    </row>
    <row r="153" spans="1:1" x14ac:dyDescent="0.2">
      <c r="A153" s="210"/>
    </row>
    <row r="154" spans="1:1" x14ac:dyDescent="0.2">
      <c r="A154" s="210"/>
    </row>
    <row r="155" spans="1:1" x14ac:dyDescent="0.2">
      <c r="A155" s="210"/>
    </row>
    <row r="156" spans="1:1" x14ac:dyDescent="0.2">
      <c r="A156" s="210"/>
    </row>
    <row r="157" spans="1:1" x14ac:dyDescent="0.2">
      <c r="A157" s="210"/>
    </row>
    <row r="158" spans="1:1" x14ac:dyDescent="0.2">
      <c r="A158" s="210"/>
    </row>
    <row r="159" spans="1:1" x14ac:dyDescent="0.2">
      <c r="A159" s="210"/>
    </row>
    <row r="160" spans="1:1" x14ac:dyDescent="0.2">
      <c r="A160" s="210"/>
    </row>
    <row r="161" spans="1:1" x14ac:dyDescent="0.2">
      <c r="A161" s="210"/>
    </row>
    <row r="162" spans="1:1" x14ac:dyDescent="0.2">
      <c r="A162" s="210"/>
    </row>
    <row r="163" spans="1:1" x14ac:dyDescent="0.2">
      <c r="A163" s="210"/>
    </row>
    <row r="164" spans="1:1" x14ac:dyDescent="0.2">
      <c r="A164" s="210"/>
    </row>
    <row r="165" spans="1:1" x14ac:dyDescent="0.2">
      <c r="A165" s="210"/>
    </row>
    <row r="166" spans="1:1" x14ac:dyDescent="0.2">
      <c r="A166" s="210"/>
    </row>
    <row r="167" spans="1:1" x14ac:dyDescent="0.2">
      <c r="A167" s="210"/>
    </row>
    <row r="168" spans="1:1" x14ac:dyDescent="0.2">
      <c r="A168" s="210"/>
    </row>
    <row r="169" spans="1:1" x14ac:dyDescent="0.2">
      <c r="A169" s="210"/>
    </row>
    <row r="170" spans="1:1" x14ac:dyDescent="0.2">
      <c r="A170" s="210"/>
    </row>
    <row r="171" spans="1:1" x14ac:dyDescent="0.2">
      <c r="A171" s="210"/>
    </row>
    <row r="172" spans="1:1" x14ac:dyDescent="0.2">
      <c r="A172" s="210"/>
    </row>
    <row r="173" spans="1:1" x14ac:dyDescent="0.2">
      <c r="A173" s="210"/>
    </row>
    <row r="174" spans="1:1" x14ac:dyDescent="0.2">
      <c r="A174" s="210"/>
    </row>
    <row r="175" spans="1:1" x14ac:dyDescent="0.2">
      <c r="A175" s="210"/>
    </row>
    <row r="176" spans="1:1" x14ac:dyDescent="0.2">
      <c r="A176" s="210"/>
    </row>
    <row r="177" spans="1:1" x14ac:dyDescent="0.2">
      <c r="A177" s="210"/>
    </row>
    <row r="178" spans="1:1" x14ac:dyDescent="0.2">
      <c r="A178" s="210"/>
    </row>
    <row r="179" spans="1:1" x14ac:dyDescent="0.2">
      <c r="A179" s="210"/>
    </row>
    <row r="180" spans="1:1" x14ac:dyDescent="0.2">
      <c r="A180" s="210"/>
    </row>
    <row r="181" spans="1:1" x14ac:dyDescent="0.2">
      <c r="A181" s="210"/>
    </row>
    <row r="182" spans="1:1" x14ac:dyDescent="0.2">
      <c r="A182" s="210"/>
    </row>
    <row r="183" spans="1:1" x14ac:dyDescent="0.2">
      <c r="A183" s="210"/>
    </row>
    <row r="184" spans="1:1" x14ac:dyDescent="0.2">
      <c r="A184" s="210"/>
    </row>
    <row r="185" spans="1:1" x14ac:dyDescent="0.2">
      <c r="A185" s="210"/>
    </row>
    <row r="186" spans="1:1" x14ac:dyDescent="0.2">
      <c r="A186" s="210"/>
    </row>
    <row r="187" spans="1:1" x14ac:dyDescent="0.2">
      <c r="A187" s="210"/>
    </row>
    <row r="188" spans="1:1" x14ac:dyDescent="0.2">
      <c r="A188" s="210"/>
    </row>
    <row r="189" spans="1:1" x14ac:dyDescent="0.2">
      <c r="A189" s="210"/>
    </row>
    <row r="190" spans="1:1" x14ac:dyDescent="0.2">
      <c r="A190" s="210"/>
    </row>
    <row r="191" spans="1:1" x14ac:dyDescent="0.2">
      <c r="A191" s="210"/>
    </row>
    <row r="192" spans="1:1" x14ac:dyDescent="0.2">
      <c r="A192" s="210"/>
    </row>
    <row r="193" spans="1:1" x14ac:dyDescent="0.2">
      <c r="A193" s="210"/>
    </row>
    <row r="194" spans="1:1" x14ac:dyDescent="0.2">
      <c r="A194" s="210"/>
    </row>
    <row r="195" spans="1:1" x14ac:dyDescent="0.2">
      <c r="A195" s="210"/>
    </row>
    <row r="196" spans="1:1" x14ac:dyDescent="0.2">
      <c r="A196" s="210"/>
    </row>
    <row r="197" spans="1:1" x14ac:dyDescent="0.2">
      <c r="A197" s="210"/>
    </row>
    <row r="198" spans="1:1" x14ac:dyDescent="0.2">
      <c r="A198" s="210"/>
    </row>
    <row r="199" spans="1:1" x14ac:dyDescent="0.2">
      <c r="A199" s="210"/>
    </row>
    <row r="200" spans="1:1" x14ac:dyDescent="0.2">
      <c r="A200" s="210"/>
    </row>
    <row r="201" spans="1:1" x14ac:dyDescent="0.2">
      <c r="A201" s="210"/>
    </row>
    <row r="202" spans="1:1" x14ac:dyDescent="0.2">
      <c r="A202" s="210"/>
    </row>
    <row r="203" spans="1:1" x14ac:dyDescent="0.2">
      <c r="A203" s="210"/>
    </row>
    <row r="204" spans="1:1" x14ac:dyDescent="0.2">
      <c r="A204" s="210"/>
    </row>
    <row r="205" spans="1:1" x14ac:dyDescent="0.2">
      <c r="A205" s="210"/>
    </row>
    <row r="206" spans="1:1" x14ac:dyDescent="0.2">
      <c r="A206" s="210"/>
    </row>
    <row r="207" spans="1:1" x14ac:dyDescent="0.2">
      <c r="A207" s="210"/>
    </row>
    <row r="208" spans="1:1" x14ac:dyDescent="0.2">
      <c r="A208" s="210"/>
    </row>
    <row r="209" spans="1:1" x14ac:dyDescent="0.2">
      <c r="A209" s="210"/>
    </row>
    <row r="210" spans="1:1" x14ac:dyDescent="0.2">
      <c r="A210" s="210"/>
    </row>
    <row r="211" spans="1:1" x14ac:dyDescent="0.2">
      <c r="A211" s="210"/>
    </row>
    <row r="212" spans="1:1" x14ac:dyDescent="0.2">
      <c r="A212" s="210"/>
    </row>
    <row r="213" spans="1:1" x14ac:dyDescent="0.2">
      <c r="A213" s="210"/>
    </row>
    <row r="214" spans="1:1" x14ac:dyDescent="0.2">
      <c r="A214" s="210"/>
    </row>
    <row r="215" spans="1:1" x14ac:dyDescent="0.2">
      <c r="A215" s="210"/>
    </row>
    <row r="216" spans="1:1" x14ac:dyDescent="0.2">
      <c r="A216" s="210"/>
    </row>
    <row r="217" spans="1:1" x14ac:dyDescent="0.2">
      <c r="A217" s="210"/>
    </row>
    <row r="218" spans="1:1" x14ac:dyDescent="0.2">
      <c r="A218" s="210"/>
    </row>
    <row r="219" spans="1:1" x14ac:dyDescent="0.2">
      <c r="A219" s="210"/>
    </row>
    <row r="220" spans="1:1" x14ac:dyDescent="0.2">
      <c r="A220" s="210"/>
    </row>
    <row r="221" spans="1:1" x14ac:dyDescent="0.2">
      <c r="A221" s="210"/>
    </row>
    <row r="222" spans="1:1" x14ac:dyDescent="0.2">
      <c r="A222" s="210"/>
    </row>
    <row r="223" spans="1:1" x14ac:dyDescent="0.2">
      <c r="A223" s="210"/>
    </row>
    <row r="224" spans="1:1" x14ac:dyDescent="0.2">
      <c r="A224" s="210"/>
    </row>
    <row r="225" spans="1:1" x14ac:dyDescent="0.2">
      <c r="A225" s="210"/>
    </row>
    <row r="226" spans="1:1" x14ac:dyDescent="0.2">
      <c r="A226" s="210"/>
    </row>
    <row r="227" spans="1:1" x14ac:dyDescent="0.2">
      <c r="A227" s="210"/>
    </row>
    <row r="228" spans="1:1" x14ac:dyDescent="0.2">
      <c r="A228" s="210"/>
    </row>
    <row r="229" spans="1:1" x14ac:dyDescent="0.2">
      <c r="A229" s="210"/>
    </row>
    <row r="230" spans="1:1" x14ac:dyDescent="0.2">
      <c r="A230" s="210"/>
    </row>
    <row r="231" spans="1:1" x14ac:dyDescent="0.2">
      <c r="A231" s="210"/>
    </row>
    <row r="232" spans="1:1" x14ac:dyDescent="0.2">
      <c r="A232" s="210"/>
    </row>
    <row r="233" spans="1:1" x14ac:dyDescent="0.2">
      <c r="A233" s="210"/>
    </row>
    <row r="234" spans="1:1" x14ac:dyDescent="0.2">
      <c r="A234" s="210"/>
    </row>
    <row r="235" spans="1:1" x14ac:dyDescent="0.2">
      <c r="A235" s="210"/>
    </row>
    <row r="236" spans="1:1" x14ac:dyDescent="0.2">
      <c r="A236" s="210"/>
    </row>
    <row r="237" spans="1:1" x14ac:dyDescent="0.2">
      <c r="A237" s="210"/>
    </row>
    <row r="238" spans="1:1" x14ac:dyDescent="0.2">
      <c r="A238" s="210"/>
    </row>
    <row r="239" spans="1:1" x14ac:dyDescent="0.2">
      <c r="A239" s="210"/>
    </row>
    <row r="240" spans="1:1" x14ac:dyDescent="0.2">
      <c r="A240" s="210"/>
    </row>
    <row r="241" spans="1:1" x14ac:dyDescent="0.2">
      <c r="A241" s="210"/>
    </row>
    <row r="242" spans="1:1" x14ac:dyDescent="0.2">
      <c r="A242" s="210"/>
    </row>
    <row r="243" spans="1:1" x14ac:dyDescent="0.2">
      <c r="A243" s="210"/>
    </row>
    <row r="244" spans="1:1" x14ac:dyDescent="0.2">
      <c r="A244" s="210"/>
    </row>
    <row r="245" spans="1:1" x14ac:dyDescent="0.2">
      <c r="A245" s="210"/>
    </row>
    <row r="246" spans="1:1" x14ac:dyDescent="0.2">
      <c r="A246" s="210"/>
    </row>
    <row r="247" spans="1:1" x14ac:dyDescent="0.2">
      <c r="A247" s="210"/>
    </row>
    <row r="248" spans="1:1" x14ac:dyDescent="0.2">
      <c r="A248" s="210"/>
    </row>
    <row r="249" spans="1:1" x14ac:dyDescent="0.2">
      <c r="A249" s="210"/>
    </row>
    <row r="250" spans="1:1" x14ac:dyDescent="0.2">
      <c r="A250" s="210"/>
    </row>
    <row r="251" spans="1:1" x14ac:dyDescent="0.2">
      <c r="A251" s="210"/>
    </row>
    <row r="252" spans="1:1" x14ac:dyDescent="0.2">
      <c r="A252" s="210"/>
    </row>
    <row r="253" spans="1:1" x14ac:dyDescent="0.2">
      <c r="A253" s="210"/>
    </row>
    <row r="254" spans="1:1" x14ac:dyDescent="0.2">
      <c r="A254" s="210"/>
    </row>
    <row r="255" spans="1:1" x14ac:dyDescent="0.2">
      <c r="A255" s="210"/>
    </row>
    <row r="256" spans="1:1" x14ac:dyDescent="0.2">
      <c r="A256" s="210"/>
    </row>
    <row r="257" spans="1:1" x14ac:dyDescent="0.2">
      <c r="A257" s="210"/>
    </row>
    <row r="258" spans="1:1" x14ac:dyDescent="0.2">
      <c r="A258" s="210"/>
    </row>
    <row r="259" spans="1:1" x14ac:dyDescent="0.2">
      <c r="A259" s="210"/>
    </row>
    <row r="260" spans="1:1" x14ac:dyDescent="0.2">
      <c r="A260" s="210"/>
    </row>
    <row r="261" spans="1:1" x14ac:dyDescent="0.2">
      <c r="A261" s="210"/>
    </row>
    <row r="262" spans="1:1" x14ac:dyDescent="0.2">
      <c r="A262" s="210"/>
    </row>
    <row r="263" spans="1:1" x14ac:dyDescent="0.2">
      <c r="A263" s="210"/>
    </row>
    <row r="264" spans="1:1" x14ac:dyDescent="0.2">
      <c r="A264" s="210"/>
    </row>
    <row r="265" spans="1:1" x14ac:dyDescent="0.2">
      <c r="A265" s="210"/>
    </row>
    <row r="266" spans="1:1" x14ac:dyDescent="0.2">
      <c r="A266" s="210"/>
    </row>
    <row r="267" spans="1:1" x14ac:dyDescent="0.2">
      <c r="A267" s="210"/>
    </row>
    <row r="268" spans="1:1" x14ac:dyDescent="0.2">
      <c r="A268" s="210"/>
    </row>
    <row r="269" spans="1:1" x14ac:dyDescent="0.2">
      <c r="A269" s="210"/>
    </row>
    <row r="270" spans="1:1" x14ac:dyDescent="0.2">
      <c r="A270" s="210"/>
    </row>
    <row r="271" spans="1:1" x14ac:dyDescent="0.2">
      <c r="A271" s="210"/>
    </row>
    <row r="272" spans="1:1" x14ac:dyDescent="0.2">
      <c r="A272" s="210"/>
    </row>
    <row r="273" spans="1:1" x14ac:dyDescent="0.2">
      <c r="A273" s="210"/>
    </row>
    <row r="274" spans="1:1" x14ac:dyDescent="0.2">
      <c r="A274" s="210"/>
    </row>
    <row r="275" spans="1:1" x14ac:dyDescent="0.2">
      <c r="A275" s="210"/>
    </row>
    <row r="276" spans="1:1" x14ac:dyDescent="0.2">
      <c r="A276" s="210"/>
    </row>
    <row r="277" spans="1:1" x14ac:dyDescent="0.2">
      <c r="A277" s="210"/>
    </row>
    <row r="278" spans="1:1" x14ac:dyDescent="0.2">
      <c r="A278" s="210"/>
    </row>
    <row r="279" spans="1:1" x14ac:dyDescent="0.2">
      <c r="A279" s="210"/>
    </row>
    <row r="280" spans="1:1" x14ac:dyDescent="0.2">
      <c r="A280" s="210"/>
    </row>
    <row r="281" spans="1:1" x14ac:dyDescent="0.2">
      <c r="A281" s="210"/>
    </row>
    <row r="282" spans="1:1" x14ac:dyDescent="0.2">
      <c r="A282" s="210"/>
    </row>
    <row r="283" spans="1:1" x14ac:dyDescent="0.2">
      <c r="A283" s="210"/>
    </row>
    <row r="284" spans="1:1" x14ac:dyDescent="0.2">
      <c r="A284" s="210"/>
    </row>
    <row r="285" spans="1:1" x14ac:dyDescent="0.2">
      <c r="A285" s="210"/>
    </row>
    <row r="286" spans="1:1" x14ac:dyDescent="0.2">
      <c r="A286" s="210"/>
    </row>
    <row r="287" spans="1:1" x14ac:dyDescent="0.2">
      <c r="A287" s="210"/>
    </row>
    <row r="288" spans="1:1" x14ac:dyDescent="0.2">
      <c r="A288" s="210"/>
    </row>
    <row r="289" spans="1:1" x14ac:dyDescent="0.2">
      <c r="A289" s="210"/>
    </row>
    <row r="290" spans="1:1" x14ac:dyDescent="0.2">
      <c r="A290" s="210"/>
    </row>
    <row r="291" spans="1:1" x14ac:dyDescent="0.2">
      <c r="A291" s="210"/>
    </row>
    <row r="292" spans="1:1" x14ac:dyDescent="0.2">
      <c r="A292" s="210"/>
    </row>
    <row r="293" spans="1:1" x14ac:dyDescent="0.2">
      <c r="A293" s="210"/>
    </row>
    <row r="294" spans="1:1" x14ac:dyDescent="0.2">
      <c r="A294" s="210"/>
    </row>
    <row r="295" spans="1:1" x14ac:dyDescent="0.2">
      <c r="A295" s="210"/>
    </row>
    <row r="296" spans="1:1" x14ac:dyDescent="0.2">
      <c r="A296" s="210"/>
    </row>
    <row r="297" spans="1:1" x14ac:dyDescent="0.2">
      <c r="A297" s="210"/>
    </row>
    <row r="298" spans="1:1" x14ac:dyDescent="0.2">
      <c r="A298" s="210"/>
    </row>
    <row r="299" spans="1:1" x14ac:dyDescent="0.2">
      <c r="A299" s="210"/>
    </row>
    <row r="300" spans="1:1" x14ac:dyDescent="0.2">
      <c r="A300" s="210"/>
    </row>
    <row r="301" spans="1:1" x14ac:dyDescent="0.2">
      <c r="A301" s="210"/>
    </row>
    <row r="302" spans="1:1" x14ac:dyDescent="0.2">
      <c r="A302" s="210"/>
    </row>
    <row r="303" spans="1:1" x14ac:dyDescent="0.2">
      <c r="A303" s="210"/>
    </row>
    <row r="304" spans="1:1" x14ac:dyDescent="0.2">
      <c r="A304" s="210"/>
    </row>
    <row r="305" spans="1:1" x14ac:dyDescent="0.2">
      <c r="A305" s="210"/>
    </row>
    <row r="306" spans="1:1" x14ac:dyDescent="0.2">
      <c r="A306" s="210"/>
    </row>
    <row r="307" spans="1:1" x14ac:dyDescent="0.2">
      <c r="A307" s="210"/>
    </row>
    <row r="308" spans="1:1" x14ac:dyDescent="0.2">
      <c r="A308" s="210"/>
    </row>
    <row r="309" spans="1:1" x14ac:dyDescent="0.2">
      <c r="A309" s="210"/>
    </row>
    <row r="310" spans="1:1" x14ac:dyDescent="0.2">
      <c r="A310" s="210"/>
    </row>
    <row r="311" spans="1:1" x14ac:dyDescent="0.2">
      <c r="A311" s="210"/>
    </row>
    <row r="312" spans="1:1" x14ac:dyDescent="0.2">
      <c r="A312" s="210"/>
    </row>
    <row r="313" spans="1:1" x14ac:dyDescent="0.2">
      <c r="A313" s="210"/>
    </row>
    <row r="314" spans="1:1" x14ac:dyDescent="0.2">
      <c r="A314" s="210"/>
    </row>
    <row r="315" spans="1:1" x14ac:dyDescent="0.2">
      <c r="A315" s="210"/>
    </row>
    <row r="316" spans="1:1" x14ac:dyDescent="0.2">
      <c r="A316" s="210"/>
    </row>
    <row r="317" spans="1:1" x14ac:dyDescent="0.2">
      <c r="A317" s="210"/>
    </row>
    <row r="318" spans="1:1" x14ac:dyDescent="0.2">
      <c r="A318" s="210"/>
    </row>
    <row r="319" spans="1:1" x14ac:dyDescent="0.2">
      <c r="A319" s="210"/>
    </row>
    <row r="320" spans="1:1" x14ac:dyDescent="0.2">
      <c r="A320" s="210"/>
    </row>
    <row r="321" spans="1:1" x14ac:dyDescent="0.2">
      <c r="A321" s="210"/>
    </row>
    <row r="322" spans="1:1" x14ac:dyDescent="0.2">
      <c r="A322" s="210"/>
    </row>
    <row r="323" spans="1:1" x14ac:dyDescent="0.2">
      <c r="A323" s="210"/>
    </row>
    <row r="324" spans="1:1" x14ac:dyDescent="0.2">
      <c r="A324" s="210"/>
    </row>
    <row r="325" spans="1:1" x14ac:dyDescent="0.2">
      <c r="A325" s="210"/>
    </row>
    <row r="326" spans="1:1" x14ac:dyDescent="0.2">
      <c r="A326" s="210"/>
    </row>
    <row r="327" spans="1:1" x14ac:dyDescent="0.2">
      <c r="A327" s="210"/>
    </row>
    <row r="328" spans="1:1" x14ac:dyDescent="0.2">
      <c r="A328" s="210"/>
    </row>
    <row r="329" spans="1:1" x14ac:dyDescent="0.2">
      <c r="A329" s="210"/>
    </row>
    <row r="330" spans="1:1" x14ac:dyDescent="0.2">
      <c r="A330" s="210"/>
    </row>
    <row r="331" spans="1:1" x14ac:dyDescent="0.2">
      <c r="A331" s="210"/>
    </row>
    <row r="332" spans="1:1" x14ac:dyDescent="0.2">
      <c r="A332" s="210"/>
    </row>
    <row r="333" spans="1:1" x14ac:dyDescent="0.2">
      <c r="A333" s="210"/>
    </row>
    <row r="334" spans="1:1" x14ac:dyDescent="0.2">
      <c r="A334" s="210"/>
    </row>
    <row r="335" spans="1:1" x14ac:dyDescent="0.2">
      <c r="A335" s="210"/>
    </row>
    <row r="336" spans="1:1" x14ac:dyDescent="0.2">
      <c r="A336" s="210"/>
    </row>
    <row r="337" spans="1:1" x14ac:dyDescent="0.2">
      <c r="A337" s="210"/>
    </row>
    <row r="338" spans="1:1" x14ac:dyDescent="0.2">
      <c r="A338" s="210"/>
    </row>
    <row r="339" spans="1:1" x14ac:dyDescent="0.2">
      <c r="A339" s="210"/>
    </row>
    <row r="340" spans="1:1" x14ac:dyDescent="0.2">
      <c r="A340" s="210"/>
    </row>
    <row r="341" spans="1:1" x14ac:dyDescent="0.2">
      <c r="A341" s="210"/>
    </row>
    <row r="342" spans="1:1" x14ac:dyDescent="0.2">
      <c r="A342" s="210"/>
    </row>
    <row r="343" spans="1:1" x14ac:dyDescent="0.2">
      <c r="A343" s="210"/>
    </row>
    <row r="344" spans="1:1" x14ac:dyDescent="0.2">
      <c r="A344" s="210"/>
    </row>
    <row r="345" spans="1:1" x14ac:dyDescent="0.2">
      <c r="A345" s="210"/>
    </row>
    <row r="346" spans="1:1" x14ac:dyDescent="0.2">
      <c r="A346" s="210"/>
    </row>
    <row r="347" spans="1:1" x14ac:dyDescent="0.2">
      <c r="A347" s="210"/>
    </row>
    <row r="348" spans="1:1" x14ac:dyDescent="0.2">
      <c r="A348" s="210"/>
    </row>
    <row r="349" spans="1:1" x14ac:dyDescent="0.2">
      <c r="A349" s="210"/>
    </row>
    <row r="350" spans="1:1" x14ac:dyDescent="0.2">
      <c r="A350" s="210"/>
    </row>
    <row r="351" spans="1:1" x14ac:dyDescent="0.2">
      <c r="A351" s="210"/>
    </row>
    <row r="352" spans="1:1" x14ac:dyDescent="0.2">
      <c r="A352" s="210"/>
    </row>
    <row r="353" spans="1:1" x14ac:dyDescent="0.2">
      <c r="A353" s="210"/>
    </row>
    <row r="354" spans="1:1" x14ac:dyDescent="0.2">
      <c r="A354" s="210"/>
    </row>
    <row r="355" spans="1:1" x14ac:dyDescent="0.2">
      <c r="A355" s="210"/>
    </row>
    <row r="356" spans="1:1" x14ac:dyDescent="0.2">
      <c r="A356" s="210"/>
    </row>
    <row r="357" spans="1:1" x14ac:dyDescent="0.2">
      <c r="A357" s="210"/>
    </row>
    <row r="358" spans="1:1" x14ac:dyDescent="0.2">
      <c r="A358" s="210"/>
    </row>
    <row r="359" spans="1:1" x14ac:dyDescent="0.2">
      <c r="A359" s="210"/>
    </row>
    <row r="360" spans="1:1" x14ac:dyDescent="0.2">
      <c r="A360" s="210"/>
    </row>
    <row r="361" spans="1:1" x14ac:dyDescent="0.2">
      <c r="A361" s="210"/>
    </row>
    <row r="362" spans="1:1" x14ac:dyDescent="0.2">
      <c r="A362" s="210"/>
    </row>
    <row r="363" spans="1:1" x14ac:dyDescent="0.2">
      <c r="A363" s="210"/>
    </row>
    <row r="364" spans="1:1" x14ac:dyDescent="0.2">
      <c r="A364" s="210"/>
    </row>
    <row r="365" spans="1:1" x14ac:dyDescent="0.2">
      <c r="A365" s="210"/>
    </row>
    <row r="366" spans="1:1" x14ac:dyDescent="0.2">
      <c r="A366" s="210"/>
    </row>
    <row r="367" spans="1:1" x14ac:dyDescent="0.2">
      <c r="A367" s="210"/>
    </row>
    <row r="368" spans="1:1" x14ac:dyDescent="0.2">
      <c r="A368" s="210"/>
    </row>
    <row r="369" spans="1:1" x14ac:dyDescent="0.2">
      <c r="A369" s="210"/>
    </row>
    <row r="370" spans="1:1" x14ac:dyDescent="0.2">
      <c r="A370" s="210"/>
    </row>
    <row r="371" spans="1:1" x14ac:dyDescent="0.2">
      <c r="A371" s="210"/>
    </row>
    <row r="372" spans="1:1" x14ac:dyDescent="0.2">
      <c r="A372" s="210"/>
    </row>
    <row r="373" spans="1:1" x14ac:dyDescent="0.2">
      <c r="A373" s="210"/>
    </row>
    <row r="374" spans="1:1" x14ac:dyDescent="0.2">
      <c r="A374" s="210"/>
    </row>
    <row r="375" spans="1:1" x14ac:dyDescent="0.2">
      <c r="A375" s="210"/>
    </row>
    <row r="376" spans="1:1" x14ac:dyDescent="0.2">
      <c r="A376" s="210"/>
    </row>
    <row r="377" spans="1:1" x14ac:dyDescent="0.2">
      <c r="A377" s="210"/>
    </row>
    <row r="378" spans="1:1" x14ac:dyDescent="0.2">
      <c r="A378" s="210"/>
    </row>
    <row r="379" spans="1:1" x14ac:dyDescent="0.2">
      <c r="A379" s="210"/>
    </row>
    <row r="380" spans="1:1" x14ac:dyDescent="0.2">
      <c r="A380" s="210"/>
    </row>
    <row r="381" spans="1:1" x14ac:dyDescent="0.2">
      <c r="A381" s="210"/>
    </row>
    <row r="382" spans="1:1" x14ac:dyDescent="0.2">
      <c r="A382" s="210"/>
    </row>
    <row r="383" spans="1:1" x14ac:dyDescent="0.2">
      <c r="A383" s="210"/>
    </row>
    <row r="384" spans="1:1" x14ac:dyDescent="0.2">
      <c r="A384" s="210"/>
    </row>
    <row r="385" spans="1:1" x14ac:dyDescent="0.2">
      <c r="A385" s="210"/>
    </row>
    <row r="386" spans="1:1" x14ac:dyDescent="0.2">
      <c r="A386" s="210"/>
    </row>
    <row r="387" spans="1:1" x14ac:dyDescent="0.2">
      <c r="A387" s="210"/>
    </row>
    <row r="388" spans="1:1" x14ac:dyDescent="0.2">
      <c r="A388" s="210"/>
    </row>
    <row r="389" spans="1:1" x14ac:dyDescent="0.2">
      <c r="A389" s="210"/>
    </row>
    <row r="390" spans="1:1" x14ac:dyDescent="0.2">
      <c r="A390" s="210"/>
    </row>
    <row r="391" spans="1:1" x14ac:dyDescent="0.2">
      <c r="A391" s="210"/>
    </row>
    <row r="392" spans="1:1" x14ac:dyDescent="0.2">
      <c r="A392" s="210"/>
    </row>
    <row r="393" spans="1:1" x14ac:dyDescent="0.2">
      <c r="A393" s="210"/>
    </row>
    <row r="394" spans="1:1" x14ac:dyDescent="0.2">
      <c r="A394" s="210"/>
    </row>
    <row r="395" spans="1:1" x14ac:dyDescent="0.2">
      <c r="A395" s="210"/>
    </row>
    <row r="396" spans="1:1" x14ac:dyDescent="0.2">
      <c r="A396" s="210"/>
    </row>
    <row r="397" spans="1:1" x14ac:dyDescent="0.2">
      <c r="A397" s="210"/>
    </row>
    <row r="398" spans="1:1" x14ac:dyDescent="0.2">
      <c r="A398" s="210"/>
    </row>
    <row r="399" spans="1:1" x14ac:dyDescent="0.2">
      <c r="A399" s="210"/>
    </row>
    <row r="400" spans="1:1" x14ac:dyDescent="0.2">
      <c r="A400" s="210"/>
    </row>
    <row r="401" spans="1:1" x14ac:dyDescent="0.2">
      <c r="A401" s="210"/>
    </row>
    <row r="402" spans="1:1" x14ac:dyDescent="0.2">
      <c r="A402" s="210"/>
    </row>
    <row r="403" spans="1:1" x14ac:dyDescent="0.2">
      <c r="A403" s="210"/>
    </row>
    <row r="404" spans="1:1" x14ac:dyDescent="0.2">
      <c r="A404" s="210"/>
    </row>
    <row r="405" spans="1:1" x14ac:dyDescent="0.2">
      <c r="A405" s="210"/>
    </row>
    <row r="406" spans="1:1" x14ac:dyDescent="0.2">
      <c r="A406" s="210"/>
    </row>
    <row r="407" spans="1:1" x14ac:dyDescent="0.2">
      <c r="A407" s="210"/>
    </row>
    <row r="408" spans="1:1" x14ac:dyDescent="0.2">
      <c r="A408" s="210"/>
    </row>
    <row r="409" spans="1:1" x14ac:dyDescent="0.2">
      <c r="A409" s="210"/>
    </row>
    <row r="410" spans="1:1" x14ac:dyDescent="0.2">
      <c r="A410" s="210"/>
    </row>
    <row r="411" spans="1:1" x14ac:dyDescent="0.2">
      <c r="A411" s="210"/>
    </row>
    <row r="412" spans="1:1" x14ac:dyDescent="0.2">
      <c r="A412" s="210"/>
    </row>
    <row r="413" spans="1:1" x14ac:dyDescent="0.2">
      <c r="A413" s="210"/>
    </row>
    <row r="414" spans="1:1" x14ac:dyDescent="0.2">
      <c r="A414" s="210"/>
    </row>
    <row r="415" spans="1:1" x14ac:dyDescent="0.2">
      <c r="A415" s="210"/>
    </row>
    <row r="416" spans="1:1" x14ac:dyDescent="0.2">
      <c r="A416" s="210"/>
    </row>
    <row r="417" spans="1:1" x14ac:dyDescent="0.2">
      <c r="A417" s="210"/>
    </row>
    <row r="418" spans="1:1" x14ac:dyDescent="0.2">
      <c r="A418" s="210"/>
    </row>
    <row r="419" spans="1:1" x14ac:dyDescent="0.2">
      <c r="A419" s="210"/>
    </row>
    <row r="420" spans="1:1" x14ac:dyDescent="0.2">
      <c r="A420" s="210"/>
    </row>
    <row r="421" spans="1:1" x14ac:dyDescent="0.2">
      <c r="A421" s="210"/>
    </row>
    <row r="422" spans="1:1" x14ac:dyDescent="0.2">
      <c r="A422" s="210"/>
    </row>
    <row r="423" spans="1:1" x14ac:dyDescent="0.2">
      <c r="A423" s="210"/>
    </row>
    <row r="424" spans="1:1" x14ac:dyDescent="0.2">
      <c r="A424" s="210"/>
    </row>
    <row r="425" spans="1:1" x14ac:dyDescent="0.2">
      <c r="A425" s="210"/>
    </row>
    <row r="426" spans="1:1" x14ac:dyDescent="0.2">
      <c r="A426" s="210"/>
    </row>
    <row r="427" spans="1:1" x14ac:dyDescent="0.2">
      <c r="A427" s="210"/>
    </row>
    <row r="428" spans="1:1" x14ac:dyDescent="0.2">
      <c r="A428" s="210"/>
    </row>
    <row r="429" spans="1:1" x14ac:dyDescent="0.2">
      <c r="A429" s="210"/>
    </row>
    <row r="430" spans="1:1" x14ac:dyDescent="0.2">
      <c r="A430" s="210"/>
    </row>
    <row r="431" spans="1:1" x14ac:dyDescent="0.2">
      <c r="A431" s="210"/>
    </row>
    <row r="432" spans="1:1" x14ac:dyDescent="0.2">
      <c r="A432" s="210"/>
    </row>
    <row r="433" spans="1:1" x14ac:dyDescent="0.2">
      <c r="A433" s="210"/>
    </row>
    <row r="434" spans="1:1" x14ac:dyDescent="0.2">
      <c r="A434" s="210"/>
    </row>
    <row r="435" spans="1:1" x14ac:dyDescent="0.2">
      <c r="A435" s="210"/>
    </row>
    <row r="436" spans="1:1" x14ac:dyDescent="0.2">
      <c r="A436" s="210"/>
    </row>
    <row r="437" spans="1:1" x14ac:dyDescent="0.2">
      <c r="A437" s="210"/>
    </row>
    <row r="438" spans="1:1" x14ac:dyDescent="0.2">
      <c r="A438" s="210"/>
    </row>
    <row r="439" spans="1:1" x14ac:dyDescent="0.2">
      <c r="A439" s="210"/>
    </row>
    <row r="440" spans="1:1" x14ac:dyDescent="0.2">
      <c r="A440" s="210"/>
    </row>
    <row r="441" spans="1:1" x14ac:dyDescent="0.2">
      <c r="A441" s="210"/>
    </row>
    <row r="442" spans="1:1" x14ac:dyDescent="0.2">
      <c r="A442" s="210"/>
    </row>
    <row r="443" spans="1:1" x14ac:dyDescent="0.2">
      <c r="A443" s="210"/>
    </row>
    <row r="444" spans="1:1" x14ac:dyDescent="0.2">
      <c r="A444" s="210"/>
    </row>
    <row r="445" spans="1:1" x14ac:dyDescent="0.2">
      <c r="A445" s="210"/>
    </row>
    <row r="446" spans="1:1" x14ac:dyDescent="0.2">
      <c r="A446" s="210"/>
    </row>
    <row r="447" spans="1:1" x14ac:dyDescent="0.2">
      <c r="A447" s="210"/>
    </row>
    <row r="448" spans="1:1" x14ac:dyDescent="0.2">
      <c r="A448" s="210"/>
    </row>
    <row r="449" spans="1:1" x14ac:dyDescent="0.2">
      <c r="A449" s="210"/>
    </row>
    <row r="450" spans="1:1" x14ac:dyDescent="0.2">
      <c r="A450" s="210"/>
    </row>
    <row r="451" spans="1:1" x14ac:dyDescent="0.2">
      <c r="A451" s="210"/>
    </row>
    <row r="452" spans="1:1" x14ac:dyDescent="0.2">
      <c r="A452" s="210"/>
    </row>
    <row r="453" spans="1:1" x14ac:dyDescent="0.2">
      <c r="A453" s="210"/>
    </row>
    <row r="454" spans="1:1" x14ac:dyDescent="0.2">
      <c r="A454" s="210"/>
    </row>
    <row r="455" spans="1:1" x14ac:dyDescent="0.2">
      <c r="A455" s="210"/>
    </row>
    <row r="456" spans="1:1" x14ac:dyDescent="0.2">
      <c r="A456" s="210"/>
    </row>
    <row r="457" spans="1:1" x14ac:dyDescent="0.2">
      <c r="A457" s="210"/>
    </row>
    <row r="458" spans="1:1" x14ac:dyDescent="0.2">
      <c r="A458" s="210"/>
    </row>
    <row r="459" spans="1:1" x14ac:dyDescent="0.2">
      <c r="A459" s="210"/>
    </row>
    <row r="460" spans="1:1" x14ac:dyDescent="0.2">
      <c r="A460" s="210"/>
    </row>
    <row r="461" spans="1:1" x14ac:dyDescent="0.2">
      <c r="A461" s="210"/>
    </row>
    <row r="462" spans="1:1" x14ac:dyDescent="0.2">
      <c r="A462" s="210"/>
    </row>
    <row r="463" spans="1:1" x14ac:dyDescent="0.2">
      <c r="A463" s="210"/>
    </row>
    <row r="464" spans="1:1" x14ac:dyDescent="0.2">
      <c r="A464" s="210"/>
    </row>
    <row r="465" spans="1:1" x14ac:dyDescent="0.2">
      <c r="A465" s="210"/>
    </row>
    <row r="466" spans="1:1" x14ac:dyDescent="0.2">
      <c r="A466" s="210"/>
    </row>
    <row r="467" spans="1:1" x14ac:dyDescent="0.2">
      <c r="A467" s="210"/>
    </row>
    <row r="468" spans="1:1" x14ac:dyDescent="0.2">
      <c r="A468" s="210"/>
    </row>
    <row r="469" spans="1:1" x14ac:dyDescent="0.2">
      <c r="A469" s="210"/>
    </row>
    <row r="470" spans="1:1" x14ac:dyDescent="0.2">
      <c r="A470" s="210"/>
    </row>
    <row r="471" spans="1:1" x14ac:dyDescent="0.2">
      <c r="A471" s="210"/>
    </row>
    <row r="472" spans="1:1" x14ac:dyDescent="0.2">
      <c r="A472" s="210"/>
    </row>
    <row r="473" spans="1:1" x14ac:dyDescent="0.2">
      <c r="A473" s="210"/>
    </row>
    <row r="474" spans="1:1" x14ac:dyDescent="0.2">
      <c r="A474" s="210"/>
    </row>
    <row r="475" spans="1:1" x14ac:dyDescent="0.2">
      <c r="A475" s="210"/>
    </row>
    <row r="476" spans="1:1" x14ac:dyDescent="0.2">
      <c r="A476" s="210"/>
    </row>
    <row r="477" spans="1:1" x14ac:dyDescent="0.2">
      <c r="A477" s="210"/>
    </row>
    <row r="478" spans="1:1" x14ac:dyDescent="0.2">
      <c r="A478" s="210"/>
    </row>
    <row r="479" spans="1:1" x14ac:dyDescent="0.2">
      <c r="A479" s="210"/>
    </row>
    <row r="480" spans="1:1" x14ac:dyDescent="0.2">
      <c r="A480" s="210"/>
    </row>
    <row r="481" spans="1:1" x14ac:dyDescent="0.2">
      <c r="A481" s="210"/>
    </row>
    <row r="482" spans="1:1" x14ac:dyDescent="0.2">
      <c r="A482" s="210"/>
    </row>
    <row r="483" spans="1:1" x14ac:dyDescent="0.2">
      <c r="A483" s="210"/>
    </row>
    <row r="484" spans="1:1" x14ac:dyDescent="0.2">
      <c r="A484" s="210"/>
    </row>
    <row r="485" spans="1:1" x14ac:dyDescent="0.2">
      <c r="A485" s="210"/>
    </row>
    <row r="486" spans="1:1" x14ac:dyDescent="0.2">
      <c r="A486" s="210"/>
    </row>
    <row r="487" spans="1:1" x14ac:dyDescent="0.2">
      <c r="A487" s="210"/>
    </row>
    <row r="488" spans="1:1" x14ac:dyDescent="0.2">
      <c r="A488" s="210"/>
    </row>
    <row r="489" spans="1:1" x14ac:dyDescent="0.2">
      <c r="A489" s="210"/>
    </row>
    <row r="490" spans="1:1" x14ac:dyDescent="0.2">
      <c r="A490" s="210"/>
    </row>
    <row r="491" spans="1:1" x14ac:dyDescent="0.2">
      <c r="A491" s="210"/>
    </row>
    <row r="492" spans="1:1" x14ac:dyDescent="0.2">
      <c r="A492" s="210"/>
    </row>
    <row r="493" spans="1:1" x14ac:dyDescent="0.2">
      <c r="A493" s="210"/>
    </row>
    <row r="494" spans="1:1" x14ac:dyDescent="0.2">
      <c r="A494" s="210"/>
    </row>
    <row r="495" spans="1:1" x14ac:dyDescent="0.2">
      <c r="A495" s="210"/>
    </row>
    <row r="496" spans="1:1" x14ac:dyDescent="0.2">
      <c r="A496" s="210"/>
    </row>
    <row r="497" spans="1:1" x14ac:dyDescent="0.2">
      <c r="A497" s="210"/>
    </row>
    <row r="498" spans="1:1" x14ac:dyDescent="0.2">
      <c r="A498" s="210"/>
    </row>
    <row r="499" spans="1:1" x14ac:dyDescent="0.2">
      <c r="A499" s="210"/>
    </row>
    <row r="500" spans="1:1" x14ac:dyDescent="0.2">
      <c r="A500" s="210"/>
    </row>
    <row r="501" spans="1:1" x14ac:dyDescent="0.2">
      <c r="A501" s="210"/>
    </row>
    <row r="502" spans="1:1" x14ac:dyDescent="0.2">
      <c r="A502" s="210"/>
    </row>
    <row r="503" spans="1:1" x14ac:dyDescent="0.2">
      <c r="A503" s="210"/>
    </row>
    <row r="504" spans="1:1" x14ac:dyDescent="0.2">
      <c r="A504" s="210"/>
    </row>
    <row r="505" spans="1:1" x14ac:dyDescent="0.2">
      <c r="A505" s="210"/>
    </row>
    <row r="506" spans="1:1" x14ac:dyDescent="0.2">
      <c r="A506" s="210"/>
    </row>
    <row r="507" spans="1:1" x14ac:dyDescent="0.2">
      <c r="A507" s="210"/>
    </row>
    <row r="508" spans="1:1" x14ac:dyDescent="0.2">
      <c r="A508" s="210"/>
    </row>
    <row r="509" spans="1:1" x14ac:dyDescent="0.2">
      <c r="A509" s="210"/>
    </row>
    <row r="510" spans="1:1" x14ac:dyDescent="0.2">
      <c r="A510" s="210"/>
    </row>
    <row r="511" spans="1:1" x14ac:dyDescent="0.2">
      <c r="A511" s="210"/>
    </row>
    <row r="512" spans="1:1" x14ac:dyDescent="0.2">
      <c r="A512" s="210"/>
    </row>
    <row r="513" spans="1:1" x14ac:dyDescent="0.2">
      <c r="A513" s="210"/>
    </row>
    <row r="514" spans="1:1" x14ac:dyDescent="0.2">
      <c r="A514" s="210"/>
    </row>
    <row r="515" spans="1:1" x14ac:dyDescent="0.2">
      <c r="A515" s="210"/>
    </row>
    <row r="516" spans="1:1" x14ac:dyDescent="0.2">
      <c r="A516" s="210"/>
    </row>
    <row r="517" spans="1:1" x14ac:dyDescent="0.2">
      <c r="A517" s="210"/>
    </row>
    <row r="518" spans="1:1" x14ac:dyDescent="0.2">
      <c r="A518" s="210"/>
    </row>
    <row r="519" spans="1:1" x14ac:dyDescent="0.2">
      <c r="A519" s="210"/>
    </row>
    <row r="520" spans="1:1" x14ac:dyDescent="0.2">
      <c r="A520" s="210"/>
    </row>
    <row r="521" spans="1:1" x14ac:dyDescent="0.2">
      <c r="A521" s="210"/>
    </row>
    <row r="522" spans="1:1" x14ac:dyDescent="0.2">
      <c r="A522" s="210"/>
    </row>
    <row r="523" spans="1:1" x14ac:dyDescent="0.2">
      <c r="A523" s="210"/>
    </row>
    <row r="524" spans="1:1" x14ac:dyDescent="0.2">
      <c r="A524" s="210"/>
    </row>
    <row r="525" spans="1:1" x14ac:dyDescent="0.2">
      <c r="A525" s="210"/>
    </row>
    <row r="526" spans="1:1" x14ac:dyDescent="0.2">
      <c r="A526" s="210"/>
    </row>
    <row r="527" spans="1:1" x14ac:dyDescent="0.2">
      <c r="A527" s="210"/>
    </row>
    <row r="528" spans="1:1" x14ac:dyDescent="0.2">
      <c r="A528" s="210"/>
    </row>
    <row r="529" spans="1:1" x14ac:dyDescent="0.2">
      <c r="A529" s="210"/>
    </row>
    <row r="530" spans="1:1" x14ac:dyDescent="0.2">
      <c r="A530" s="210"/>
    </row>
    <row r="531" spans="1:1" x14ac:dyDescent="0.2">
      <c r="A531" s="210"/>
    </row>
    <row r="532" spans="1:1" x14ac:dyDescent="0.2">
      <c r="A532" s="210"/>
    </row>
    <row r="533" spans="1:1" x14ac:dyDescent="0.2">
      <c r="A533" s="210"/>
    </row>
    <row r="534" spans="1:1" x14ac:dyDescent="0.2">
      <c r="A534" s="210"/>
    </row>
    <row r="535" spans="1:1" x14ac:dyDescent="0.2">
      <c r="A535" s="210"/>
    </row>
    <row r="536" spans="1:1" x14ac:dyDescent="0.2">
      <c r="A536" s="210"/>
    </row>
    <row r="537" spans="1:1" x14ac:dyDescent="0.2">
      <c r="A537" s="210"/>
    </row>
    <row r="538" spans="1:1" x14ac:dyDescent="0.2">
      <c r="A538" s="210"/>
    </row>
    <row r="539" spans="1:1" x14ac:dyDescent="0.2">
      <c r="A539" s="210"/>
    </row>
    <row r="540" spans="1:1" x14ac:dyDescent="0.2">
      <c r="A540" s="210"/>
    </row>
    <row r="541" spans="1:1" x14ac:dyDescent="0.2">
      <c r="A541" s="210"/>
    </row>
    <row r="542" spans="1:1" x14ac:dyDescent="0.2">
      <c r="A542" s="210"/>
    </row>
    <row r="543" spans="1:1" x14ac:dyDescent="0.2">
      <c r="A543" s="210"/>
    </row>
    <row r="544" spans="1:1" x14ac:dyDescent="0.2">
      <c r="A544" s="210"/>
    </row>
    <row r="545" spans="1:1" x14ac:dyDescent="0.2">
      <c r="A545" s="210"/>
    </row>
    <row r="546" spans="1:1" x14ac:dyDescent="0.2">
      <c r="A546" s="210"/>
    </row>
    <row r="547" spans="1:1" x14ac:dyDescent="0.2">
      <c r="A547" s="210"/>
    </row>
    <row r="548" spans="1:1" x14ac:dyDescent="0.2">
      <c r="A548" s="210"/>
    </row>
    <row r="549" spans="1:1" x14ac:dyDescent="0.2">
      <c r="A549" s="210"/>
    </row>
    <row r="550" spans="1:1" x14ac:dyDescent="0.2">
      <c r="A550" s="210"/>
    </row>
    <row r="551" spans="1:1" x14ac:dyDescent="0.2">
      <c r="A551" s="210"/>
    </row>
    <row r="552" spans="1:1" x14ac:dyDescent="0.2">
      <c r="A552" s="210"/>
    </row>
    <row r="553" spans="1:1" x14ac:dyDescent="0.2">
      <c r="A553" s="210"/>
    </row>
    <row r="554" spans="1:1" x14ac:dyDescent="0.2">
      <c r="A554" s="210"/>
    </row>
    <row r="555" spans="1:1" x14ac:dyDescent="0.2">
      <c r="A555" s="210"/>
    </row>
    <row r="556" spans="1:1" x14ac:dyDescent="0.2">
      <c r="A556" s="210"/>
    </row>
    <row r="557" spans="1:1" x14ac:dyDescent="0.2">
      <c r="A557" s="210"/>
    </row>
    <row r="558" spans="1:1" x14ac:dyDescent="0.2">
      <c r="A558" s="210"/>
    </row>
    <row r="559" spans="1:1" x14ac:dyDescent="0.2">
      <c r="A559" s="210"/>
    </row>
    <row r="560" spans="1:1" x14ac:dyDescent="0.2">
      <c r="A560" s="210"/>
    </row>
    <row r="561" spans="1:1" x14ac:dyDescent="0.2">
      <c r="A561" s="210"/>
    </row>
    <row r="562" spans="1:1" x14ac:dyDescent="0.2">
      <c r="A562" s="210"/>
    </row>
    <row r="563" spans="1:1" x14ac:dyDescent="0.2">
      <c r="A563" s="210"/>
    </row>
    <row r="564" spans="1:1" x14ac:dyDescent="0.2">
      <c r="A564" s="210"/>
    </row>
    <row r="565" spans="1:1" x14ac:dyDescent="0.2">
      <c r="A565" s="210"/>
    </row>
    <row r="566" spans="1:1" x14ac:dyDescent="0.2">
      <c r="A566" s="210"/>
    </row>
    <row r="567" spans="1:1" x14ac:dyDescent="0.2">
      <c r="A567" s="210"/>
    </row>
    <row r="568" spans="1:1" x14ac:dyDescent="0.2">
      <c r="A568" s="210"/>
    </row>
    <row r="569" spans="1:1" x14ac:dyDescent="0.2">
      <c r="A569" s="210"/>
    </row>
    <row r="570" spans="1:1" x14ac:dyDescent="0.2">
      <c r="A570" s="210"/>
    </row>
    <row r="571" spans="1:1" x14ac:dyDescent="0.2">
      <c r="A571" s="210"/>
    </row>
    <row r="572" spans="1:1" x14ac:dyDescent="0.2">
      <c r="A572" s="210"/>
    </row>
    <row r="573" spans="1:1" x14ac:dyDescent="0.2">
      <c r="A573" s="210"/>
    </row>
    <row r="574" spans="1:1" x14ac:dyDescent="0.2">
      <c r="A574" s="210"/>
    </row>
    <row r="575" spans="1:1" x14ac:dyDescent="0.2">
      <c r="A575" s="210"/>
    </row>
    <row r="576" spans="1:1" x14ac:dyDescent="0.2">
      <c r="A576" s="210"/>
    </row>
    <row r="577" spans="1:1" x14ac:dyDescent="0.2">
      <c r="A577" s="210"/>
    </row>
    <row r="578" spans="1:1" x14ac:dyDescent="0.2">
      <c r="A578" s="210"/>
    </row>
    <row r="579" spans="1:1" x14ac:dyDescent="0.2">
      <c r="A579" s="210"/>
    </row>
    <row r="580" spans="1:1" x14ac:dyDescent="0.2">
      <c r="A580" s="210"/>
    </row>
    <row r="581" spans="1:1" x14ac:dyDescent="0.2">
      <c r="A581" s="210"/>
    </row>
    <row r="582" spans="1:1" x14ac:dyDescent="0.2">
      <c r="A582" s="210"/>
    </row>
    <row r="583" spans="1:1" x14ac:dyDescent="0.2">
      <c r="A583" s="210"/>
    </row>
    <row r="584" spans="1:1" x14ac:dyDescent="0.2">
      <c r="A584" s="210"/>
    </row>
    <row r="585" spans="1:1" x14ac:dyDescent="0.2">
      <c r="A585" s="210"/>
    </row>
    <row r="586" spans="1:1" x14ac:dyDescent="0.2">
      <c r="A586" s="210"/>
    </row>
    <row r="587" spans="1:1" x14ac:dyDescent="0.2">
      <c r="A587" s="210"/>
    </row>
    <row r="588" spans="1:1" x14ac:dyDescent="0.2">
      <c r="A588" s="210"/>
    </row>
    <row r="589" spans="1:1" x14ac:dyDescent="0.2">
      <c r="A589" s="210"/>
    </row>
    <row r="590" spans="1:1" x14ac:dyDescent="0.2">
      <c r="A590" s="210"/>
    </row>
    <row r="591" spans="1:1" x14ac:dyDescent="0.2">
      <c r="A591" s="210"/>
    </row>
    <row r="592" spans="1:1" x14ac:dyDescent="0.2">
      <c r="A592" s="210"/>
    </row>
    <row r="593" spans="1:1" x14ac:dyDescent="0.2">
      <c r="A593" s="210"/>
    </row>
    <row r="594" spans="1:1" x14ac:dyDescent="0.2">
      <c r="A594" s="210"/>
    </row>
    <row r="595" spans="1:1" x14ac:dyDescent="0.2">
      <c r="A595" s="210"/>
    </row>
    <row r="596" spans="1:1" x14ac:dyDescent="0.2">
      <c r="A596" s="210"/>
    </row>
    <row r="597" spans="1:1" x14ac:dyDescent="0.2">
      <c r="A597" s="210"/>
    </row>
    <row r="598" spans="1:1" x14ac:dyDescent="0.2">
      <c r="A598" s="210"/>
    </row>
    <row r="599" spans="1:1" x14ac:dyDescent="0.2">
      <c r="A599" s="210"/>
    </row>
    <row r="600" spans="1:1" x14ac:dyDescent="0.2">
      <c r="A600" s="210"/>
    </row>
    <row r="601" spans="1:1" x14ac:dyDescent="0.2">
      <c r="A601" s="210"/>
    </row>
    <row r="602" spans="1:1" x14ac:dyDescent="0.2">
      <c r="A602" s="210"/>
    </row>
    <row r="603" spans="1:1" x14ac:dyDescent="0.2">
      <c r="A603" s="210"/>
    </row>
    <row r="604" spans="1:1" x14ac:dyDescent="0.2">
      <c r="A604" s="210"/>
    </row>
    <row r="605" spans="1:1" x14ac:dyDescent="0.2">
      <c r="A605" s="210"/>
    </row>
    <row r="606" spans="1:1" x14ac:dyDescent="0.2">
      <c r="A606" s="210"/>
    </row>
    <row r="607" spans="1:1" x14ac:dyDescent="0.2">
      <c r="A607" s="210"/>
    </row>
    <row r="608" spans="1:1" x14ac:dyDescent="0.2">
      <c r="A608" s="210"/>
    </row>
    <row r="609" spans="1:1" x14ac:dyDescent="0.2">
      <c r="A609" s="210"/>
    </row>
    <row r="610" spans="1:1" x14ac:dyDescent="0.2">
      <c r="A610" s="210"/>
    </row>
    <row r="611" spans="1:1" x14ac:dyDescent="0.2">
      <c r="A611" s="210"/>
    </row>
    <row r="612" spans="1:1" x14ac:dyDescent="0.2">
      <c r="A612" s="210"/>
    </row>
    <row r="613" spans="1:1" x14ac:dyDescent="0.2">
      <c r="A613" s="210"/>
    </row>
    <row r="614" spans="1:1" x14ac:dyDescent="0.2">
      <c r="A614" s="210"/>
    </row>
    <row r="615" spans="1:1" x14ac:dyDescent="0.2">
      <c r="A615" s="210"/>
    </row>
    <row r="616" spans="1:1" x14ac:dyDescent="0.2">
      <c r="A616" s="210"/>
    </row>
    <row r="617" spans="1:1" x14ac:dyDescent="0.2">
      <c r="A617" s="210"/>
    </row>
    <row r="618" spans="1:1" x14ac:dyDescent="0.2">
      <c r="A618" s="210"/>
    </row>
    <row r="619" spans="1:1" x14ac:dyDescent="0.2">
      <c r="A619" s="210"/>
    </row>
    <row r="620" spans="1:1" x14ac:dyDescent="0.2">
      <c r="A620" s="210"/>
    </row>
    <row r="621" spans="1:1" x14ac:dyDescent="0.2">
      <c r="A621" s="210"/>
    </row>
    <row r="622" spans="1:1" x14ac:dyDescent="0.2">
      <c r="A622" s="210"/>
    </row>
    <row r="623" spans="1:1" x14ac:dyDescent="0.2">
      <c r="A623" s="210"/>
    </row>
    <row r="624" spans="1:1" x14ac:dyDescent="0.2">
      <c r="A624" s="210"/>
    </row>
    <row r="625" spans="1:1" x14ac:dyDescent="0.2">
      <c r="A625" s="210"/>
    </row>
    <row r="626" spans="1:1" x14ac:dyDescent="0.2">
      <c r="A626" s="210"/>
    </row>
    <row r="627" spans="1:1" x14ac:dyDescent="0.2">
      <c r="A627" s="210"/>
    </row>
    <row r="628" spans="1:1" x14ac:dyDescent="0.2">
      <c r="A628" s="210"/>
    </row>
    <row r="629" spans="1:1" x14ac:dyDescent="0.2">
      <c r="A629" s="210"/>
    </row>
    <row r="630" spans="1:1" x14ac:dyDescent="0.2">
      <c r="A630" s="210"/>
    </row>
    <row r="631" spans="1:1" x14ac:dyDescent="0.2">
      <c r="A631" s="210"/>
    </row>
    <row r="632" spans="1:1" x14ac:dyDescent="0.2">
      <c r="A632" s="210"/>
    </row>
    <row r="633" spans="1:1" x14ac:dyDescent="0.2">
      <c r="A633" s="210"/>
    </row>
    <row r="634" spans="1:1" x14ac:dyDescent="0.2">
      <c r="A634" s="210"/>
    </row>
    <row r="635" spans="1:1" x14ac:dyDescent="0.2">
      <c r="A635" s="210"/>
    </row>
    <row r="636" spans="1:1" x14ac:dyDescent="0.2">
      <c r="A636" s="210"/>
    </row>
    <row r="637" spans="1:1" x14ac:dyDescent="0.2">
      <c r="A637" s="210"/>
    </row>
    <row r="638" spans="1:1" x14ac:dyDescent="0.2">
      <c r="A638" s="210"/>
    </row>
    <row r="639" spans="1:1" x14ac:dyDescent="0.2">
      <c r="A639" s="210"/>
    </row>
    <row r="640" spans="1:1" x14ac:dyDescent="0.2">
      <c r="A640" s="210"/>
    </row>
    <row r="641" spans="1:1" x14ac:dyDescent="0.2">
      <c r="A641" s="210"/>
    </row>
    <row r="642" spans="1:1" x14ac:dyDescent="0.2">
      <c r="A642" s="210"/>
    </row>
    <row r="643" spans="1:1" x14ac:dyDescent="0.2">
      <c r="A643" s="210"/>
    </row>
    <row r="644" spans="1:1" x14ac:dyDescent="0.2">
      <c r="A644" s="210"/>
    </row>
    <row r="645" spans="1:1" x14ac:dyDescent="0.2">
      <c r="A645" s="210"/>
    </row>
    <row r="646" spans="1:1" x14ac:dyDescent="0.2">
      <c r="A646" s="210"/>
    </row>
    <row r="647" spans="1:1" x14ac:dyDescent="0.2">
      <c r="A647" s="210"/>
    </row>
    <row r="648" spans="1:1" x14ac:dyDescent="0.2">
      <c r="A648" s="210"/>
    </row>
    <row r="649" spans="1:1" x14ac:dyDescent="0.2">
      <c r="A649" s="210"/>
    </row>
    <row r="650" spans="1:1" x14ac:dyDescent="0.2">
      <c r="A650" s="210"/>
    </row>
    <row r="651" spans="1:1" x14ac:dyDescent="0.2">
      <c r="A651" s="210"/>
    </row>
    <row r="652" spans="1:1" x14ac:dyDescent="0.2">
      <c r="A652" s="210"/>
    </row>
    <row r="653" spans="1:1" x14ac:dyDescent="0.2">
      <c r="A653" s="210"/>
    </row>
    <row r="654" spans="1:1" x14ac:dyDescent="0.2">
      <c r="A654" s="210"/>
    </row>
    <row r="655" spans="1:1" x14ac:dyDescent="0.2">
      <c r="A655" s="210"/>
    </row>
    <row r="656" spans="1:1" x14ac:dyDescent="0.2">
      <c r="A656" s="210"/>
    </row>
    <row r="657" spans="1:1" x14ac:dyDescent="0.2">
      <c r="A657" s="210"/>
    </row>
    <row r="658" spans="1:1" x14ac:dyDescent="0.2">
      <c r="A658" s="210"/>
    </row>
    <row r="659" spans="1:1" x14ac:dyDescent="0.2">
      <c r="A659" s="210"/>
    </row>
    <row r="660" spans="1:1" x14ac:dyDescent="0.2">
      <c r="A660" s="210"/>
    </row>
    <row r="661" spans="1:1" x14ac:dyDescent="0.2">
      <c r="A661" s="210"/>
    </row>
    <row r="662" spans="1:1" x14ac:dyDescent="0.2">
      <c r="A662" s="210"/>
    </row>
    <row r="663" spans="1:1" x14ac:dyDescent="0.2">
      <c r="A663" s="210"/>
    </row>
    <row r="664" spans="1:1" x14ac:dyDescent="0.2">
      <c r="A664" s="210"/>
    </row>
    <row r="665" spans="1:1" x14ac:dyDescent="0.2">
      <c r="A665" s="210"/>
    </row>
    <row r="666" spans="1:1" x14ac:dyDescent="0.2">
      <c r="A666" s="210"/>
    </row>
    <row r="667" spans="1:1" x14ac:dyDescent="0.2">
      <c r="A667" s="210"/>
    </row>
    <row r="668" spans="1:1" x14ac:dyDescent="0.2">
      <c r="A668" s="210"/>
    </row>
    <row r="669" spans="1:1" x14ac:dyDescent="0.2">
      <c r="A669" s="210"/>
    </row>
    <row r="670" spans="1:1" x14ac:dyDescent="0.2">
      <c r="A670" s="210"/>
    </row>
    <row r="671" spans="1:1" x14ac:dyDescent="0.2">
      <c r="A671" s="210"/>
    </row>
    <row r="672" spans="1:1" x14ac:dyDescent="0.2">
      <c r="A672" s="210"/>
    </row>
    <row r="673" spans="1:1" x14ac:dyDescent="0.2">
      <c r="A673" s="210"/>
    </row>
    <row r="674" spans="1:1" x14ac:dyDescent="0.2">
      <c r="A674" s="210"/>
    </row>
    <row r="675" spans="1:1" x14ac:dyDescent="0.2">
      <c r="A675" s="210"/>
    </row>
    <row r="676" spans="1:1" x14ac:dyDescent="0.2">
      <c r="A676" s="210"/>
    </row>
    <row r="677" spans="1:1" x14ac:dyDescent="0.2">
      <c r="A677" s="210"/>
    </row>
    <row r="678" spans="1:1" x14ac:dyDescent="0.2">
      <c r="A678" s="210"/>
    </row>
    <row r="679" spans="1:1" x14ac:dyDescent="0.2">
      <c r="A679" s="210"/>
    </row>
    <row r="680" spans="1:1" x14ac:dyDescent="0.2">
      <c r="A680" s="210"/>
    </row>
    <row r="681" spans="1:1" x14ac:dyDescent="0.2">
      <c r="A681" s="210"/>
    </row>
    <row r="682" spans="1:1" x14ac:dyDescent="0.2">
      <c r="A682" s="210"/>
    </row>
    <row r="683" spans="1:1" x14ac:dyDescent="0.2">
      <c r="A683" s="210"/>
    </row>
    <row r="684" spans="1:1" x14ac:dyDescent="0.2">
      <c r="A684" s="210"/>
    </row>
    <row r="685" spans="1:1" x14ac:dyDescent="0.2">
      <c r="A685" s="210"/>
    </row>
    <row r="686" spans="1:1" x14ac:dyDescent="0.2">
      <c r="A686" s="210"/>
    </row>
    <row r="687" spans="1:1" x14ac:dyDescent="0.2">
      <c r="A687" s="210"/>
    </row>
    <row r="688" spans="1:1" x14ac:dyDescent="0.2">
      <c r="A688" s="210"/>
    </row>
    <row r="689" spans="1:1" x14ac:dyDescent="0.2">
      <c r="A689" s="210"/>
    </row>
    <row r="690" spans="1:1" x14ac:dyDescent="0.2">
      <c r="A690" s="210"/>
    </row>
    <row r="691" spans="1:1" x14ac:dyDescent="0.2">
      <c r="A691" s="210"/>
    </row>
    <row r="692" spans="1:1" x14ac:dyDescent="0.2">
      <c r="A692" s="210"/>
    </row>
    <row r="693" spans="1:1" x14ac:dyDescent="0.2">
      <c r="A693" s="210"/>
    </row>
    <row r="694" spans="1:1" x14ac:dyDescent="0.2">
      <c r="A694" s="210"/>
    </row>
    <row r="695" spans="1:1" x14ac:dyDescent="0.2">
      <c r="A695" s="210"/>
    </row>
    <row r="696" spans="1:1" x14ac:dyDescent="0.2">
      <c r="A696" s="210"/>
    </row>
    <row r="697" spans="1:1" x14ac:dyDescent="0.2">
      <c r="A697" s="210"/>
    </row>
    <row r="698" spans="1:1" x14ac:dyDescent="0.2">
      <c r="A698" s="210"/>
    </row>
    <row r="699" spans="1:1" x14ac:dyDescent="0.2">
      <c r="A699" s="210"/>
    </row>
    <row r="700" spans="1:1" x14ac:dyDescent="0.2">
      <c r="A700" s="210"/>
    </row>
    <row r="701" spans="1:1" x14ac:dyDescent="0.2">
      <c r="A701" s="210"/>
    </row>
    <row r="702" spans="1:1" x14ac:dyDescent="0.2">
      <c r="A702" s="210"/>
    </row>
    <row r="703" spans="1:1" x14ac:dyDescent="0.2">
      <c r="A703" s="210"/>
    </row>
    <row r="704" spans="1:1" x14ac:dyDescent="0.2">
      <c r="A704" s="210"/>
    </row>
    <row r="705" spans="1:1" x14ac:dyDescent="0.2">
      <c r="A705" s="210"/>
    </row>
    <row r="706" spans="1:1" x14ac:dyDescent="0.2">
      <c r="A706" s="210"/>
    </row>
    <row r="707" spans="1:1" x14ac:dyDescent="0.2">
      <c r="A707" s="210"/>
    </row>
    <row r="708" spans="1:1" x14ac:dyDescent="0.2">
      <c r="A708" s="210"/>
    </row>
    <row r="709" spans="1:1" x14ac:dyDescent="0.2">
      <c r="A709" s="210"/>
    </row>
    <row r="710" spans="1:1" x14ac:dyDescent="0.2">
      <c r="A710" s="210"/>
    </row>
    <row r="711" spans="1:1" x14ac:dyDescent="0.2">
      <c r="A711" s="210"/>
    </row>
    <row r="712" spans="1:1" x14ac:dyDescent="0.2">
      <c r="A712" s="210"/>
    </row>
    <row r="713" spans="1:1" x14ac:dyDescent="0.2">
      <c r="A713" s="210"/>
    </row>
    <row r="714" spans="1:1" x14ac:dyDescent="0.2">
      <c r="A714" s="210"/>
    </row>
    <row r="715" spans="1:1" x14ac:dyDescent="0.2">
      <c r="A715" s="210"/>
    </row>
    <row r="716" spans="1:1" x14ac:dyDescent="0.2">
      <c r="A716" s="210"/>
    </row>
    <row r="717" spans="1:1" x14ac:dyDescent="0.2">
      <c r="A717" s="210"/>
    </row>
    <row r="718" spans="1:1" x14ac:dyDescent="0.2">
      <c r="A718" s="210"/>
    </row>
    <row r="719" spans="1:1" x14ac:dyDescent="0.2">
      <c r="A719" s="210"/>
    </row>
    <row r="720" spans="1:1" x14ac:dyDescent="0.2">
      <c r="A720" s="210"/>
    </row>
    <row r="721" spans="1:1" x14ac:dyDescent="0.2">
      <c r="A721" s="210"/>
    </row>
    <row r="722" spans="1:1" x14ac:dyDescent="0.2">
      <c r="A722" s="210"/>
    </row>
    <row r="723" spans="1:1" x14ac:dyDescent="0.2">
      <c r="A723" s="210"/>
    </row>
    <row r="724" spans="1:1" x14ac:dyDescent="0.2">
      <c r="A724" s="210"/>
    </row>
    <row r="725" spans="1:1" x14ac:dyDescent="0.2">
      <c r="A725" s="210"/>
    </row>
    <row r="726" spans="1:1" x14ac:dyDescent="0.2">
      <c r="A726" s="210"/>
    </row>
    <row r="727" spans="1:1" x14ac:dyDescent="0.2">
      <c r="A727" s="210"/>
    </row>
    <row r="728" spans="1:1" x14ac:dyDescent="0.2">
      <c r="A728" s="210"/>
    </row>
    <row r="729" spans="1:1" x14ac:dyDescent="0.2">
      <c r="A729" s="210"/>
    </row>
    <row r="730" spans="1:1" x14ac:dyDescent="0.2">
      <c r="A730" s="210"/>
    </row>
    <row r="731" spans="1:1" x14ac:dyDescent="0.2">
      <c r="A731" s="210"/>
    </row>
    <row r="732" spans="1:1" x14ac:dyDescent="0.2">
      <c r="A732" s="210"/>
    </row>
    <row r="733" spans="1:1" x14ac:dyDescent="0.2">
      <c r="A733" s="210"/>
    </row>
    <row r="734" spans="1:1" x14ac:dyDescent="0.2">
      <c r="A734" s="210"/>
    </row>
    <row r="735" spans="1:1" x14ac:dyDescent="0.2">
      <c r="A735" s="210"/>
    </row>
    <row r="736" spans="1:1" x14ac:dyDescent="0.2">
      <c r="A736" s="210"/>
    </row>
    <row r="737" spans="1:1" x14ac:dyDescent="0.2">
      <c r="A737" s="210"/>
    </row>
    <row r="738" spans="1:1" x14ac:dyDescent="0.2">
      <c r="A738" s="210"/>
    </row>
    <row r="739" spans="1:1" x14ac:dyDescent="0.2">
      <c r="A739" s="210"/>
    </row>
    <row r="740" spans="1:1" x14ac:dyDescent="0.2">
      <c r="A740" s="210"/>
    </row>
    <row r="741" spans="1:1" x14ac:dyDescent="0.2">
      <c r="A741" s="210"/>
    </row>
    <row r="742" spans="1:1" x14ac:dyDescent="0.2">
      <c r="A742" s="210"/>
    </row>
    <row r="743" spans="1:1" x14ac:dyDescent="0.2">
      <c r="A743" s="210"/>
    </row>
    <row r="744" spans="1:1" x14ac:dyDescent="0.2">
      <c r="A744" s="210"/>
    </row>
    <row r="745" spans="1:1" x14ac:dyDescent="0.2">
      <c r="A745" s="210"/>
    </row>
    <row r="746" spans="1:1" x14ac:dyDescent="0.2">
      <c r="A746" s="210"/>
    </row>
    <row r="747" spans="1:1" x14ac:dyDescent="0.2">
      <c r="A747" s="210"/>
    </row>
    <row r="748" spans="1:1" x14ac:dyDescent="0.2">
      <c r="A748" s="210"/>
    </row>
    <row r="749" spans="1:1" x14ac:dyDescent="0.2">
      <c r="A749" s="210"/>
    </row>
    <row r="750" spans="1:1" x14ac:dyDescent="0.2">
      <c r="A750" s="210"/>
    </row>
    <row r="751" spans="1:1" x14ac:dyDescent="0.2">
      <c r="A751" s="210"/>
    </row>
    <row r="752" spans="1:1" x14ac:dyDescent="0.2">
      <c r="A752" s="210"/>
    </row>
    <row r="753" spans="1:1" x14ac:dyDescent="0.2">
      <c r="A753" s="210"/>
    </row>
    <row r="754" spans="1:1" x14ac:dyDescent="0.2">
      <c r="A754" s="210"/>
    </row>
    <row r="755" spans="1:1" x14ac:dyDescent="0.2">
      <c r="A755" s="210"/>
    </row>
    <row r="756" spans="1:1" x14ac:dyDescent="0.2">
      <c r="A756" s="210"/>
    </row>
    <row r="757" spans="1:1" x14ac:dyDescent="0.2">
      <c r="A757" s="210"/>
    </row>
    <row r="758" spans="1:1" x14ac:dyDescent="0.2">
      <c r="A758" s="210"/>
    </row>
    <row r="759" spans="1:1" x14ac:dyDescent="0.2">
      <c r="A759" s="210"/>
    </row>
    <row r="760" spans="1:1" x14ac:dyDescent="0.2">
      <c r="A760" s="210"/>
    </row>
    <row r="761" spans="1:1" x14ac:dyDescent="0.2">
      <c r="A761" s="210"/>
    </row>
    <row r="762" spans="1:1" x14ac:dyDescent="0.2">
      <c r="A762" s="210"/>
    </row>
    <row r="763" spans="1:1" x14ac:dyDescent="0.2">
      <c r="A763" s="210"/>
    </row>
    <row r="764" spans="1:1" x14ac:dyDescent="0.2">
      <c r="A764" s="210"/>
    </row>
    <row r="765" spans="1:1" x14ac:dyDescent="0.2">
      <c r="A765" s="210"/>
    </row>
    <row r="766" spans="1:1" x14ac:dyDescent="0.2">
      <c r="A766" s="210"/>
    </row>
    <row r="767" spans="1:1" x14ac:dyDescent="0.2">
      <c r="A767" s="210"/>
    </row>
    <row r="768" spans="1:1" x14ac:dyDescent="0.2">
      <c r="A768" s="210"/>
    </row>
    <row r="769" spans="1:1" x14ac:dyDescent="0.2">
      <c r="A769" s="210"/>
    </row>
    <row r="770" spans="1:1" x14ac:dyDescent="0.2">
      <c r="A770" s="210"/>
    </row>
    <row r="771" spans="1:1" x14ac:dyDescent="0.2">
      <c r="A771" s="210"/>
    </row>
    <row r="772" spans="1:1" x14ac:dyDescent="0.2">
      <c r="A772" s="210"/>
    </row>
    <row r="773" spans="1:1" x14ac:dyDescent="0.2">
      <c r="A773" s="210"/>
    </row>
    <row r="774" spans="1:1" x14ac:dyDescent="0.2">
      <c r="A774" s="210"/>
    </row>
    <row r="775" spans="1:1" x14ac:dyDescent="0.2">
      <c r="A775" s="210"/>
    </row>
    <row r="776" spans="1:1" x14ac:dyDescent="0.2">
      <c r="A776" s="210"/>
    </row>
    <row r="777" spans="1:1" x14ac:dyDescent="0.2">
      <c r="A777" s="210"/>
    </row>
    <row r="778" spans="1:1" x14ac:dyDescent="0.2">
      <c r="A778" s="210"/>
    </row>
    <row r="779" spans="1:1" x14ac:dyDescent="0.2">
      <c r="A779" s="210"/>
    </row>
    <row r="780" spans="1:1" x14ac:dyDescent="0.2">
      <c r="A780" s="210"/>
    </row>
    <row r="781" spans="1:1" x14ac:dyDescent="0.2">
      <c r="A781" s="210"/>
    </row>
    <row r="782" spans="1:1" x14ac:dyDescent="0.2">
      <c r="A782" s="210"/>
    </row>
    <row r="783" spans="1:1" x14ac:dyDescent="0.2">
      <c r="A783" s="210"/>
    </row>
    <row r="784" spans="1:1" x14ac:dyDescent="0.2">
      <c r="A784" s="210"/>
    </row>
    <row r="785" spans="1:1" x14ac:dyDescent="0.2">
      <c r="A785" s="210"/>
    </row>
    <row r="786" spans="1:1" x14ac:dyDescent="0.2">
      <c r="A786" s="210"/>
    </row>
    <row r="787" spans="1:1" x14ac:dyDescent="0.2">
      <c r="A787" s="210"/>
    </row>
    <row r="788" spans="1:1" x14ac:dyDescent="0.2">
      <c r="A788" s="210"/>
    </row>
    <row r="789" spans="1:1" x14ac:dyDescent="0.2">
      <c r="A789" s="210"/>
    </row>
    <row r="790" spans="1:1" x14ac:dyDescent="0.2">
      <c r="A790" s="210"/>
    </row>
    <row r="791" spans="1:1" x14ac:dyDescent="0.2">
      <c r="A791" s="210"/>
    </row>
    <row r="792" spans="1:1" x14ac:dyDescent="0.2">
      <c r="A792" s="210"/>
    </row>
    <row r="793" spans="1:1" x14ac:dyDescent="0.2">
      <c r="A793" s="210"/>
    </row>
    <row r="794" spans="1:1" x14ac:dyDescent="0.2">
      <c r="A794" s="210"/>
    </row>
    <row r="795" spans="1:1" x14ac:dyDescent="0.2">
      <c r="A795" s="210"/>
    </row>
    <row r="796" spans="1:1" x14ac:dyDescent="0.2">
      <c r="A796" s="210"/>
    </row>
    <row r="797" spans="1:1" x14ac:dyDescent="0.2">
      <c r="A797" s="210"/>
    </row>
    <row r="798" spans="1:1" x14ac:dyDescent="0.2">
      <c r="A798" s="210"/>
    </row>
    <row r="799" spans="1:1" x14ac:dyDescent="0.2">
      <c r="A799" s="210"/>
    </row>
    <row r="800" spans="1:1" x14ac:dyDescent="0.2">
      <c r="A800" s="210"/>
    </row>
    <row r="801" spans="1:1" x14ac:dyDescent="0.2">
      <c r="A801" s="210"/>
    </row>
    <row r="802" spans="1:1" x14ac:dyDescent="0.2">
      <c r="A802" s="210"/>
    </row>
    <row r="803" spans="1:1" x14ac:dyDescent="0.2">
      <c r="A803" s="210"/>
    </row>
    <row r="804" spans="1:1" x14ac:dyDescent="0.2">
      <c r="A804" s="210"/>
    </row>
    <row r="805" spans="1:1" x14ac:dyDescent="0.2">
      <c r="A805" s="210"/>
    </row>
    <row r="806" spans="1:1" x14ac:dyDescent="0.2">
      <c r="A806" s="210"/>
    </row>
    <row r="807" spans="1:1" x14ac:dyDescent="0.2">
      <c r="A807" s="210"/>
    </row>
    <row r="808" spans="1:1" x14ac:dyDescent="0.2">
      <c r="A808" s="210"/>
    </row>
    <row r="809" spans="1:1" x14ac:dyDescent="0.2">
      <c r="A809" s="210"/>
    </row>
    <row r="810" spans="1:1" x14ac:dyDescent="0.2">
      <c r="A810" s="210"/>
    </row>
    <row r="811" spans="1:1" x14ac:dyDescent="0.2">
      <c r="A811" s="210"/>
    </row>
    <row r="812" spans="1:1" x14ac:dyDescent="0.2">
      <c r="A812" s="210"/>
    </row>
    <row r="813" spans="1:1" x14ac:dyDescent="0.2">
      <c r="A813" s="210"/>
    </row>
    <row r="814" spans="1:1" x14ac:dyDescent="0.2">
      <c r="A814" s="210"/>
    </row>
    <row r="815" spans="1:1" x14ac:dyDescent="0.2">
      <c r="A815" s="210"/>
    </row>
    <row r="816" spans="1:1" x14ac:dyDescent="0.2">
      <c r="A816" s="210"/>
    </row>
    <row r="817" spans="1:1" x14ac:dyDescent="0.2">
      <c r="A817" s="210"/>
    </row>
    <row r="818" spans="1:1" x14ac:dyDescent="0.2">
      <c r="A818" s="210"/>
    </row>
    <row r="819" spans="1:1" x14ac:dyDescent="0.2">
      <c r="A819" s="210"/>
    </row>
    <row r="820" spans="1:1" x14ac:dyDescent="0.2">
      <c r="A820" s="210"/>
    </row>
    <row r="821" spans="1:1" x14ac:dyDescent="0.2">
      <c r="A821" s="210"/>
    </row>
    <row r="822" spans="1:1" x14ac:dyDescent="0.2">
      <c r="A822" s="210"/>
    </row>
    <row r="823" spans="1:1" x14ac:dyDescent="0.2">
      <c r="A823" s="210"/>
    </row>
    <row r="824" spans="1:1" x14ac:dyDescent="0.2">
      <c r="A824" s="210"/>
    </row>
    <row r="825" spans="1:1" x14ac:dyDescent="0.2">
      <c r="A825" s="210"/>
    </row>
    <row r="826" spans="1:1" x14ac:dyDescent="0.2">
      <c r="A826" s="210"/>
    </row>
    <row r="827" spans="1:1" x14ac:dyDescent="0.2">
      <c r="A827" s="210"/>
    </row>
    <row r="828" spans="1:1" x14ac:dyDescent="0.2">
      <c r="A828" s="210"/>
    </row>
    <row r="829" spans="1:1" x14ac:dyDescent="0.2">
      <c r="A829" s="210"/>
    </row>
    <row r="830" spans="1:1" x14ac:dyDescent="0.2">
      <c r="A830" s="210"/>
    </row>
    <row r="831" spans="1:1" x14ac:dyDescent="0.2">
      <c r="A831" s="210"/>
    </row>
    <row r="832" spans="1:1" x14ac:dyDescent="0.2">
      <c r="A832" s="210"/>
    </row>
    <row r="833" spans="1:1" x14ac:dyDescent="0.2">
      <c r="A833" s="210"/>
    </row>
    <row r="834" spans="1:1" x14ac:dyDescent="0.2">
      <c r="A834" s="210"/>
    </row>
    <row r="835" spans="1:1" x14ac:dyDescent="0.2">
      <c r="A835" s="210"/>
    </row>
    <row r="836" spans="1:1" x14ac:dyDescent="0.2">
      <c r="A836" s="210"/>
    </row>
    <row r="837" spans="1:1" x14ac:dyDescent="0.2">
      <c r="A837" s="210"/>
    </row>
    <row r="838" spans="1:1" x14ac:dyDescent="0.2">
      <c r="A838" s="210"/>
    </row>
    <row r="839" spans="1:1" x14ac:dyDescent="0.2">
      <c r="A839" s="210"/>
    </row>
    <row r="840" spans="1:1" x14ac:dyDescent="0.2">
      <c r="A840" s="210"/>
    </row>
    <row r="841" spans="1:1" x14ac:dyDescent="0.2">
      <c r="A841" s="210"/>
    </row>
    <row r="842" spans="1:1" x14ac:dyDescent="0.2">
      <c r="A842" s="210"/>
    </row>
    <row r="843" spans="1:1" x14ac:dyDescent="0.2">
      <c r="A843" s="210"/>
    </row>
    <row r="844" spans="1:1" x14ac:dyDescent="0.2">
      <c r="A844" s="210"/>
    </row>
    <row r="845" spans="1:1" x14ac:dyDescent="0.2">
      <c r="A845" s="210"/>
    </row>
    <row r="846" spans="1:1" x14ac:dyDescent="0.2">
      <c r="A846" s="210"/>
    </row>
    <row r="847" spans="1:1" x14ac:dyDescent="0.2">
      <c r="A847" s="210"/>
    </row>
    <row r="848" spans="1:1" x14ac:dyDescent="0.2">
      <c r="A848" s="210"/>
    </row>
    <row r="849" spans="1:1" x14ac:dyDescent="0.2">
      <c r="A849" s="210"/>
    </row>
    <row r="850" spans="1:1" x14ac:dyDescent="0.2">
      <c r="A850" s="210"/>
    </row>
    <row r="851" spans="1:1" x14ac:dyDescent="0.2">
      <c r="A851" s="210"/>
    </row>
    <row r="852" spans="1:1" x14ac:dyDescent="0.2">
      <c r="A852" s="210"/>
    </row>
    <row r="853" spans="1:1" x14ac:dyDescent="0.2">
      <c r="A853" s="210"/>
    </row>
    <row r="854" spans="1:1" x14ac:dyDescent="0.2">
      <c r="A854" s="210"/>
    </row>
    <row r="855" spans="1:1" x14ac:dyDescent="0.2">
      <c r="A855" s="210"/>
    </row>
    <row r="856" spans="1:1" x14ac:dyDescent="0.2">
      <c r="A856" s="210"/>
    </row>
    <row r="857" spans="1:1" x14ac:dyDescent="0.2">
      <c r="A857" s="210"/>
    </row>
    <row r="858" spans="1:1" x14ac:dyDescent="0.2">
      <c r="A858" s="210"/>
    </row>
    <row r="859" spans="1:1" x14ac:dyDescent="0.2">
      <c r="A859" s="210"/>
    </row>
    <row r="860" spans="1:1" x14ac:dyDescent="0.2">
      <c r="A860" s="210"/>
    </row>
    <row r="861" spans="1:1" x14ac:dyDescent="0.2">
      <c r="A861" s="210"/>
    </row>
    <row r="862" spans="1:1" x14ac:dyDescent="0.2">
      <c r="A862" s="210"/>
    </row>
    <row r="863" spans="1:1" x14ac:dyDescent="0.2">
      <c r="A863" s="210"/>
    </row>
    <row r="864" spans="1:1" x14ac:dyDescent="0.2">
      <c r="A864" s="210"/>
    </row>
    <row r="865" spans="1:1" x14ac:dyDescent="0.2">
      <c r="A865" s="210"/>
    </row>
    <row r="866" spans="1:1" x14ac:dyDescent="0.2">
      <c r="A866" s="210"/>
    </row>
    <row r="867" spans="1:1" x14ac:dyDescent="0.2">
      <c r="A867" s="210"/>
    </row>
    <row r="868" spans="1:1" x14ac:dyDescent="0.2">
      <c r="A868" s="210"/>
    </row>
    <row r="869" spans="1:1" x14ac:dyDescent="0.2">
      <c r="A869" s="210"/>
    </row>
    <row r="870" spans="1:1" x14ac:dyDescent="0.2">
      <c r="A870" s="210"/>
    </row>
    <row r="871" spans="1:1" x14ac:dyDescent="0.2">
      <c r="A871" s="210"/>
    </row>
    <row r="872" spans="1:1" x14ac:dyDescent="0.2">
      <c r="A872" s="210"/>
    </row>
    <row r="873" spans="1:1" x14ac:dyDescent="0.2">
      <c r="A873" s="210"/>
    </row>
    <row r="874" spans="1:1" x14ac:dyDescent="0.2">
      <c r="A874" s="210"/>
    </row>
    <row r="875" spans="1:1" x14ac:dyDescent="0.2">
      <c r="A875" s="210"/>
    </row>
    <row r="876" spans="1:1" x14ac:dyDescent="0.2">
      <c r="A876" s="210"/>
    </row>
    <row r="877" spans="1:1" x14ac:dyDescent="0.2">
      <c r="A877" s="210"/>
    </row>
    <row r="878" spans="1:1" x14ac:dyDescent="0.2">
      <c r="A878" s="210"/>
    </row>
    <row r="879" spans="1:1" x14ac:dyDescent="0.2">
      <c r="A879" s="210"/>
    </row>
    <row r="880" spans="1:1" x14ac:dyDescent="0.2">
      <c r="A880" s="210"/>
    </row>
    <row r="881" spans="1:1" x14ac:dyDescent="0.2">
      <c r="A881" s="210"/>
    </row>
    <row r="882" spans="1:1" x14ac:dyDescent="0.2">
      <c r="A882" s="210"/>
    </row>
    <row r="883" spans="1:1" x14ac:dyDescent="0.2">
      <c r="A883" s="210"/>
    </row>
    <row r="884" spans="1:1" x14ac:dyDescent="0.2">
      <c r="A884" s="210"/>
    </row>
    <row r="885" spans="1:1" x14ac:dyDescent="0.2">
      <c r="A885" s="210"/>
    </row>
    <row r="886" spans="1:1" x14ac:dyDescent="0.2">
      <c r="A886" s="210"/>
    </row>
    <row r="887" spans="1:1" x14ac:dyDescent="0.2">
      <c r="A887" s="210"/>
    </row>
    <row r="888" spans="1:1" x14ac:dyDescent="0.2">
      <c r="A888" s="210"/>
    </row>
    <row r="889" spans="1:1" x14ac:dyDescent="0.2">
      <c r="A889" s="210"/>
    </row>
    <row r="890" spans="1:1" x14ac:dyDescent="0.2">
      <c r="A890" s="210"/>
    </row>
    <row r="891" spans="1:1" x14ac:dyDescent="0.2">
      <c r="A891" s="210"/>
    </row>
    <row r="892" spans="1:1" x14ac:dyDescent="0.2">
      <c r="A892" s="210"/>
    </row>
    <row r="893" spans="1:1" x14ac:dyDescent="0.2">
      <c r="A893" s="210"/>
    </row>
    <row r="894" spans="1:1" x14ac:dyDescent="0.2">
      <c r="A894" s="210"/>
    </row>
    <row r="895" spans="1:1" x14ac:dyDescent="0.2">
      <c r="A895" s="210"/>
    </row>
    <row r="896" spans="1:1" x14ac:dyDescent="0.2">
      <c r="A896" s="210"/>
    </row>
    <row r="897" spans="1:1" x14ac:dyDescent="0.2">
      <c r="A897" s="210"/>
    </row>
    <row r="898" spans="1:1" x14ac:dyDescent="0.2">
      <c r="A898" s="210"/>
    </row>
    <row r="899" spans="1:1" x14ac:dyDescent="0.2">
      <c r="A899" s="210"/>
    </row>
    <row r="900" spans="1:1" x14ac:dyDescent="0.2">
      <c r="A900" s="210"/>
    </row>
    <row r="901" spans="1:1" x14ac:dyDescent="0.2">
      <c r="A901" s="210"/>
    </row>
    <row r="902" spans="1:1" x14ac:dyDescent="0.2">
      <c r="A902" s="210"/>
    </row>
    <row r="903" spans="1:1" x14ac:dyDescent="0.2">
      <c r="A903" s="210"/>
    </row>
    <row r="904" spans="1:1" x14ac:dyDescent="0.2">
      <c r="A904" s="210"/>
    </row>
    <row r="905" spans="1:1" x14ac:dyDescent="0.2">
      <c r="A905" s="210"/>
    </row>
    <row r="906" spans="1:1" x14ac:dyDescent="0.2">
      <c r="A906" s="210"/>
    </row>
    <row r="907" spans="1:1" x14ac:dyDescent="0.2">
      <c r="A907" s="210"/>
    </row>
    <row r="908" spans="1:1" x14ac:dyDescent="0.2">
      <c r="A908" s="210"/>
    </row>
    <row r="909" spans="1:1" x14ac:dyDescent="0.2">
      <c r="A909" s="210"/>
    </row>
    <row r="910" spans="1:1" x14ac:dyDescent="0.2">
      <c r="A910" s="210"/>
    </row>
    <row r="911" spans="1:1" x14ac:dyDescent="0.2">
      <c r="A911" s="210"/>
    </row>
    <row r="912" spans="1:1" x14ac:dyDescent="0.2">
      <c r="A912" s="210"/>
    </row>
    <row r="913" spans="1:1" x14ac:dyDescent="0.2">
      <c r="A913" s="210"/>
    </row>
    <row r="914" spans="1:1" x14ac:dyDescent="0.2">
      <c r="A914" s="210"/>
    </row>
    <row r="915" spans="1:1" x14ac:dyDescent="0.2">
      <c r="A915" s="210"/>
    </row>
    <row r="916" spans="1:1" x14ac:dyDescent="0.2">
      <c r="A916" s="210"/>
    </row>
    <row r="917" spans="1:1" x14ac:dyDescent="0.2">
      <c r="A917" s="210"/>
    </row>
    <row r="918" spans="1:1" x14ac:dyDescent="0.2">
      <c r="A918" s="210"/>
    </row>
    <row r="919" spans="1:1" x14ac:dyDescent="0.2">
      <c r="A919" s="210"/>
    </row>
    <row r="920" spans="1:1" x14ac:dyDescent="0.2">
      <c r="A920" s="210"/>
    </row>
    <row r="921" spans="1:1" x14ac:dyDescent="0.2">
      <c r="A921" s="210"/>
    </row>
    <row r="922" spans="1:1" x14ac:dyDescent="0.2">
      <c r="A922" s="210"/>
    </row>
    <row r="923" spans="1:1" x14ac:dyDescent="0.2">
      <c r="A923" s="210"/>
    </row>
    <row r="924" spans="1:1" x14ac:dyDescent="0.2">
      <c r="A924" s="210"/>
    </row>
    <row r="925" spans="1:1" x14ac:dyDescent="0.2">
      <c r="A925" s="210"/>
    </row>
    <row r="926" spans="1:1" x14ac:dyDescent="0.2">
      <c r="A926" s="210"/>
    </row>
    <row r="927" spans="1:1" x14ac:dyDescent="0.2">
      <c r="A927" s="210"/>
    </row>
    <row r="928" spans="1:1" x14ac:dyDescent="0.2">
      <c r="A928" s="210"/>
    </row>
    <row r="929" spans="1:1" x14ac:dyDescent="0.2">
      <c r="A929" s="210"/>
    </row>
    <row r="930" spans="1:1" x14ac:dyDescent="0.2">
      <c r="A930" s="210"/>
    </row>
    <row r="931" spans="1:1" x14ac:dyDescent="0.2">
      <c r="A931" s="210"/>
    </row>
    <row r="932" spans="1:1" x14ac:dyDescent="0.2">
      <c r="A932" s="210"/>
    </row>
    <row r="933" spans="1:1" x14ac:dyDescent="0.2">
      <c r="A933" s="210"/>
    </row>
    <row r="934" spans="1:1" x14ac:dyDescent="0.2">
      <c r="A934" s="210"/>
    </row>
    <row r="935" spans="1:1" x14ac:dyDescent="0.2">
      <c r="A935" s="210"/>
    </row>
    <row r="936" spans="1:1" x14ac:dyDescent="0.2">
      <c r="A936" s="210"/>
    </row>
    <row r="937" spans="1:1" x14ac:dyDescent="0.2">
      <c r="A937" s="210"/>
    </row>
    <row r="938" spans="1:1" x14ac:dyDescent="0.2">
      <c r="A938" s="210"/>
    </row>
    <row r="939" spans="1:1" x14ac:dyDescent="0.2">
      <c r="A939" s="210"/>
    </row>
    <row r="940" spans="1:1" x14ac:dyDescent="0.2">
      <c r="A940" s="210"/>
    </row>
    <row r="941" spans="1:1" x14ac:dyDescent="0.2">
      <c r="A941" s="210"/>
    </row>
    <row r="942" spans="1:1" x14ac:dyDescent="0.2">
      <c r="A942" s="210"/>
    </row>
    <row r="943" spans="1:1" x14ac:dyDescent="0.2">
      <c r="A943" s="210"/>
    </row>
    <row r="944" spans="1:1" x14ac:dyDescent="0.2">
      <c r="A944" s="210"/>
    </row>
    <row r="945" spans="1:1" x14ac:dyDescent="0.2">
      <c r="A945" s="210"/>
    </row>
    <row r="946" spans="1:1" x14ac:dyDescent="0.2">
      <c r="A946" s="210"/>
    </row>
    <row r="947" spans="1:1" x14ac:dyDescent="0.2">
      <c r="A947" s="210"/>
    </row>
    <row r="948" spans="1:1" x14ac:dyDescent="0.2">
      <c r="A948" s="210"/>
    </row>
    <row r="949" spans="1:1" x14ac:dyDescent="0.2">
      <c r="A949" s="210"/>
    </row>
    <row r="950" spans="1:1" x14ac:dyDescent="0.2">
      <c r="A950" s="210"/>
    </row>
    <row r="951" spans="1:1" x14ac:dyDescent="0.2">
      <c r="A951" s="210"/>
    </row>
    <row r="952" spans="1:1" x14ac:dyDescent="0.2">
      <c r="A952" s="210"/>
    </row>
    <row r="953" spans="1:1" x14ac:dyDescent="0.2">
      <c r="A953" s="210"/>
    </row>
    <row r="954" spans="1:1" x14ac:dyDescent="0.2">
      <c r="A954" s="210"/>
    </row>
    <row r="955" spans="1:1" x14ac:dyDescent="0.2">
      <c r="A955" s="210"/>
    </row>
    <row r="956" spans="1:1" x14ac:dyDescent="0.2">
      <c r="A956" s="210"/>
    </row>
    <row r="957" spans="1:1" x14ac:dyDescent="0.2">
      <c r="A957" s="210"/>
    </row>
    <row r="958" spans="1:1" x14ac:dyDescent="0.2">
      <c r="A958" s="210"/>
    </row>
    <row r="959" spans="1:1" x14ac:dyDescent="0.2">
      <c r="A959" s="210"/>
    </row>
    <row r="960" spans="1:1" x14ac:dyDescent="0.2">
      <c r="A960" s="210"/>
    </row>
    <row r="961" spans="1:1" x14ac:dyDescent="0.2">
      <c r="A961" s="210"/>
    </row>
    <row r="962" spans="1:1" x14ac:dyDescent="0.2">
      <c r="A962" s="210"/>
    </row>
    <row r="963" spans="1:1" x14ac:dyDescent="0.2">
      <c r="A963" s="210"/>
    </row>
    <row r="964" spans="1:1" x14ac:dyDescent="0.2">
      <c r="A964" s="210"/>
    </row>
    <row r="965" spans="1:1" x14ac:dyDescent="0.2">
      <c r="A965" s="210"/>
    </row>
    <row r="966" spans="1:1" x14ac:dyDescent="0.2">
      <c r="A966" s="210"/>
    </row>
    <row r="967" spans="1:1" x14ac:dyDescent="0.2">
      <c r="A967" s="210"/>
    </row>
    <row r="968" spans="1:1" x14ac:dyDescent="0.2">
      <c r="A968" s="210"/>
    </row>
    <row r="969" spans="1:1" x14ac:dyDescent="0.2">
      <c r="A969" s="210"/>
    </row>
    <row r="970" spans="1:1" x14ac:dyDescent="0.2">
      <c r="A970" s="210"/>
    </row>
    <row r="971" spans="1:1" x14ac:dyDescent="0.2">
      <c r="A971" s="210"/>
    </row>
    <row r="972" spans="1:1" x14ac:dyDescent="0.2">
      <c r="A972" s="210"/>
    </row>
    <row r="973" spans="1:1" x14ac:dyDescent="0.2">
      <c r="A973" s="210"/>
    </row>
    <row r="974" spans="1:1" x14ac:dyDescent="0.2">
      <c r="A974" s="210"/>
    </row>
    <row r="975" spans="1:1" x14ac:dyDescent="0.2">
      <c r="A975" s="210"/>
    </row>
    <row r="976" spans="1:1" x14ac:dyDescent="0.2">
      <c r="A976" s="210"/>
    </row>
    <row r="977" spans="1:1" x14ac:dyDescent="0.2">
      <c r="A977" s="210"/>
    </row>
    <row r="978" spans="1:1" x14ac:dyDescent="0.2">
      <c r="A978" s="210"/>
    </row>
    <row r="979" spans="1:1" x14ac:dyDescent="0.2">
      <c r="A979" s="210"/>
    </row>
    <row r="980" spans="1:1" x14ac:dyDescent="0.2">
      <c r="A980" s="210"/>
    </row>
    <row r="981" spans="1:1" x14ac:dyDescent="0.2">
      <c r="A981" s="210"/>
    </row>
    <row r="982" spans="1:1" x14ac:dyDescent="0.2">
      <c r="A982" s="210"/>
    </row>
    <row r="983" spans="1:1" x14ac:dyDescent="0.2">
      <c r="A983" s="210"/>
    </row>
    <row r="984" spans="1:1" x14ac:dyDescent="0.2">
      <c r="A984" s="210"/>
    </row>
    <row r="985" spans="1:1" x14ac:dyDescent="0.2">
      <c r="A985" s="210"/>
    </row>
    <row r="986" spans="1:1" x14ac:dyDescent="0.2">
      <c r="A986" s="210"/>
    </row>
    <row r="987" spans="1:1" x14ac:dyDescent="0.2">
      <c r="A987" s="210"/>
    </row>
    <row r="988" spans="1:1" x14ac:dyDescent="0.2">
      <c r="A988" s="210"/>
    </row>
    <row r="989" spans="1:1" x14ac:dyDescent="0.2">
      <c r="A989" s="210"/>
    </row>
    <row r="990" spans="1:1" x14ac:dyDescent="0.2">
      <c r="A990" s="210"/>
    </row>
    <row r="991" spans="1:1" x14ac:dyDescent="0.2">
      <c r="A991" s="210"/>
    </row>
    <row r="992" spans="1:1" x14ac:dyDescent="0.2">
      <c r="A992" s="210"/>
    </row>
    <row r="993" spans="1:1" x14ac:dyDescent="0.2">
      <c r="A993" s="210"/>
    </row>
    <row r="994" spans="1:1" x14ac:dyDescent="0.2">
      <c r="A994" s="210"/>
    </row>
    <row r="995" spans="1:1" x14ac:dyDescent="0.2">
      <c r="A995" s="210"/>
    </row>
    <row r="996" spans="1:1" x14ac:dyDescent="0.2">
      <c r="A996" s="210"/>
    </row>
    <row r="997" spans="1:1" x14ac:dyDescent="0.2">
      <c r="A997" s="210"/>
    </row>
    <row r="998" spans="1:1" x14ac:dyDescent="0.2">
      <c r="A998" s="210"/>
    </row>
    <row r="999" spans="1:1" x14ac:dyDescent="0.2">
      <c r="A999" s="210"/>
    </row>
    <row r="1000" spans="1:1" x14ac:dyDescent="0.2">
      <c r="A1000" s="210"/>
    </row>
    <row r="1001" spans="1:1" x14ac:dyDescent="0.2">
      <c r="A1001" s="210"/>
    </row>
    <row r="1002" spans="1:1" x14ac:dyDescent="0.2">
      <c r="A1002" s="210"/>
    </row>
    <row r="1003" spans="1:1" x14ac:dyDescent="0.2">
      <c r="A1003" s="210"/>
    </row>
    <row r="1004" spans="1:1" x14ac:dyDescent="0.2">
      <c r="A1004" s="210"/>
    </row>
    <row r="1005" spans="1:1" x14ac:dyDescent="0.2">
      <c r="A1005" s="210"/>
    </row>
    <row r="1006" spans="1:1" x14ac:dyDescent="0.2">
      <c r="A1006" s="210"/>
    </row>
    <row r="1007" spans="1:1" x14ac:dyDescent="0.2">
      <c r="A1007" s="210"/>
    </row>
    <row r="1008" spans="1:1" x14ac:dyDescent="0.2">
      <c r="A1008" s="210"/>
    </row>
    <row r="1009" spans="1:1" x14ac:dyDescent="0.2">
      <c r="A1009" s="210"/>
    </row>
    <row r="1010" spans="1:1" x14ac:dyDescent="0.2">
      <c r="A1010" s="210"/>
    </row>
    <row r="1011" spans="1:1" x14ac:dyDescent="0.2">
      <c r="A1011" s="210"/>
    </row>
    <row r="1012" spans="1:1" x14ac:dyDescent="0.2">
      <c r="A1012" s="210"/>
    </row>
    <row r="1013" spans="1:1" x14ac:dyDescent="0.2">
      <c r="A1013" s="210"/>
    </row>
    <row r="1014" spans="1:1" x14ac:dyDescent="0.2">
      <c r="A1014" s="210"/>
    </row>
    <row r="1015" spans="1:1" x14ac:dyDescent="0.2">
      <c r="A1015" s="210"/>
    </row>
    <row r="1016" spans="1:1" x14ac:dyDescent="0.2">
      <c r="A1016" s="210"/>
    </row>
    <row r="1017" spans="1:1" x14ac:dyDescent="0.2">
      <c r="A1017" s="210"/>
    </row>
    <row r="1018" spans="1:1" x14ac:dyDescent="0.2">
      <c r="A1018" s="210"/>
    </row>
    <row r="1019" spans="1:1" x14ac:dyDescent="0.2">
      <c r="A1019" s="210"/>
    </row>
    <row r="1020" spans="1:1" x14ac:dyDescent="0.2">
      <c r="A1020" s="210"/>
    </row>
    <row r="1021" spans="1:1" x14ac:dyDescent="0.2">
      <c r="A1021" s="210"/>
    </row>
    <row r="1022" spans="1:1" x14ac:dyDescent="0.2">
      <c r="A1022" s="210"/>
    </row>
    <row r="1023" spans="1:1" x14ac:dyDescent="0.2">
      <c r="A1023" s="210"/>
    </row>
    <row r="1024" spans="1:1" x14ac:dyDescent="0.2">
      <c r="A1024" s="210"/>
    </row>
    <row r="1025" spans="1:1" x14ac:dyDescent="0.2">
      <c r="A1025" s="210"/>
    </row>
    <row r="1026" spans="1:1" x14ac:dyDescent="0.2">
      <c r="A1026" s="210"/>
    </row>
    <row r="1027" spans="1:1" x14ac:dyDescent="0.2">
      <c r="A1027" s="210"/>
    </row>
    <row r="1028" spans="1:1" x14ac:dyDescent="0.2">
      <c r="A1028" s="210"/>
    </row>
    <row r="1029" spans="1:1" x14ac:dyDescent="0.2">
      <c r="A1029" s="210"/>
    </row>
    <row r="1030" spans="1:1" x14ac:dyDescent="0.2">
      <c r="A1030" s="210"/>
    </row>
    <row r="1031" spans="1:1" x14ac:dyDescent="0.2">
      <c r="A1031" s="210"/>
    </row>
    <row r="1032" spans="1:1" x14ac:dyDescent="0.2">
      <c r="A1032" s="210"/>
    </row>
    <row r="1033" spans="1:1" x14ac:dyDescent="0.2">
      <c r="A1033" s="210"/>
    </row>
    <row r="1034" spans="1:1" x14ac:dyDescent="0.2">
      <c r="A1034" s="210"/>
    </row>
    <row r="1035" spans="1:1" x14ac:dyDescent="0.2">
      <c r="A1035" s="210"/>
    </row>
    <row r="1036" spans="1:1" x14ac:dyDescent="0.2">
      <c r="A1036" s="210"/>
    </row>
    <row r="1037" spans="1:1" x14ac:dyDescent="0.2">
      <c r="A1037" s="210"/>
    </row>
    <row r="1038" spans="1:1" x14ac:dyDescent="0.2">
      <c r="A1038" s="210"/>
    </row>
    <row r="1039" spans="1:1" x14ac:dyDescent="0.2">
      <c r="A1039" s="210"/>
    </row>
    <row r="1040" spans="1:1" x14ac:dyDescent="0.2">
      <c r="A1040" s="210"/>
    </row>
    <row r="1041" spans="1:1" x14ac:dyDescent="0.2">
      <c r="A1041" s="210"/>
    </row>
    <row r="1042" spans="1:1" x14ac:dyDescent="0.2">
      <c r="A1042" s="210"/>
    </row>
    <row r="1043" spans="1:1" x14ac:dyDescent="0.2">
      <c r="A1043" s="210"/>
    </row>
    <row r="1044" spans="1:1" x14ac:dyDescent="0.2">
      <c r="A1044" s="210"/>
    </row>
    <row r="1045" spans="1:1" x14ac:dyDescent="0.2">
      <c r="A1045" s="210"/>
    </row>
    <row r="1046" spans="1:1" x14ac:dyDescent="0.2">
      <c r="A1046" s="210"/>
    </row>
    <row r="1047" spans="1:1" x14ac:dyDescent="0.2">
      <c r="A1047" s="210"/>
    </row>
    <row r="1048" spans="1:1" x14ac:dyDescent="0.2">
      <c r="A1048" s="210"/>
    </row>
    <row r="1049" spans="1:1" x14ac:dyDescent="0.2">
      <c r="A1049" s="210"/>
    </row>
    <row r="1050" spans="1:1" x14ac:dyDescent="0.2">
      <c r="A1050" s="210"/>
    </row>
    <row r="1051" spans="1:1" x14ac:dyDescent="0.2">
      <c r="A1051" s="210"/>
    </row>
    <row r="1052" spans="1:1" x14ac:dyDescent="0.2">
      <c r="A1052" s="210"/>
    </row>
    <row r="1053" spans="1:1" x14ac:dyDescent="0.2">
      <c r="A1053" s="210"/>
    </row>
    <row r="1054" spans="1:1" x14ac:dyDescent="0.2">
      <c r="A1054" s="210"/>
    </row>
    <row r="1055" spans="1:1" x14ac:dyDescent="0.2">
      <c r="A1055" s="210"/>
    </row>
    <row r="1056" spans="1:1" x14ac:dyDescent="0.2">
      <c r="A1056" s="210"/>
    </row>
    <row r="1057" spans="1:1" x14ac:dyDescent="0.2">
      <c r="A1057" s="210"/>
    </row>
    <row r="1058" spans="1:1" x14ac:dyDescent="0.2">
      <c r="A1058" s="210"/>
    </row>
    <row r="1059" spans="1:1" x14ac:dyDescent="0.2">
      <c r="A1059" s="210"/>
    </row>
    <row r="1060" spans="1:1" x14ac:dyDescent="0.2">
      <c r="A1060" s="210"/>
    </row>
    <row r="1061" spans="1:1" x14ac:dyDescent="0.2">
      <c r="A1061" s="210"/>
    </row>
    <row r="1062" spans="1:1" x14ac:dyDescent="0.2">
      <c r="A1062" s="210"/>
    </row>
    <row r="1063" spans="1:1" x14ac:dyDescent="0.2">
      <c r="A1063" s="210"/>
    </row>
    <row r="1064" spans="1:1" x14ac:dyDescent="0.2">
      <c r="A1064" s="210"/>
    </row>
    <row r="1065" spans="1:1" x14ac:dyDescent="0.2">
      <c r="A1065" s="210"/>
    </row>
    <row r="1066" spans="1:1" x14ac:dyDescent="0.2">
      <c r="A1066" s="210"/>
    </row>
    <row r="1067" spans="1:1" x14ac:dyDescent="0.2">
      <c r="A1067" s="210"/>
    </row>
    <row r="1068" spans="1:1" x14ac:dyDescent="0.2">
      <c r="A1068" s="210"/>
    </row>
    <row r="1069" spans="1:1" x14ac:dyDescent="0.2">
      <c r="A1069" s="210"/>
    </row>
    <row r="1070" spans="1:1" x14ac:dyDescent="0.2">
      <c r="A1070" s="210"/>
    </row>
    <row r="1071" spans="1:1" x14ac:dyDescent="0.2">
      <c r="A1071" s="210"/>
    </row>
    <row r="1072" spans="1:1" x14ac:dyDescent="0.2">
      <c r="A1072" s="210"/>
    </row>
    <row r="1073" spans="1:1" x14ac:dyDescent="0.2">
      <c r="A1073" s="210"/>
    </row>
    <row r="1074" spans="1:1" x14ac:dyDescent="0.2">
      <c r="A1074" s="210"/>
    </row>
    <row r="1075" spans="1:1" x14ac:dyDescent="0.2">
      <c r="A1075" s="210"/>
    </row>
    <row r="1076" spans="1:1" x14ac:dyDescent="0.2">
      <c r="A1076" s="210"/>
    </row>
    <row r="1077" spans="1:1" x14ac:dyDescent="0.2">
      <c r="A1077" s="210"/>
    </row>
    <row r="1078" spans="1:1" x14ac:dyDescent="0.2">
      <c r="A1078" s="210"/>
    </row>
    <row r="1079" spans="1:1" x14ac:dyDescent="0.2">
      <c r="A1079" s="210"/>
    </row>
    <row r="1080" spans="1:1" x14ac:dyDescent="0.2">
      <c r="A1080" s="210"/>
    </row>
    <row r="1081" spans="1:1" x14ac:dyDescent="0.2">
      <c r="A1081" s="210"/>
    </row>
    <row r="1082" spans="1:1" x14ac:dyDescent="0.2">
      <c r="A1082" s="210"/>
    </row>
    <row r="1083" spans="1:1" x14ac:dyDescent="0.2">
      <c r="A1083" s="210"/>
    </row>
    <row r="1084" spans="1:1" x14ac:dyDescent="0.2">
      <c r="A1084" s="210"/>
    </row>
    <row r="1085" spans="1:1" x14ac:dyDescent="0.2">
      <c r="A1085" s="210"/>
    </row>
    <row r="1086" spans="1:1" x14ac:dyDescent="0.2">
      <c r="A1086" s="210"/>
    </row>
    <row r="1087" spans="1:1" x14ac:dyDescent="0.2">
      <c r="A1087" s="210"/>
    </row>
    <row r="1088" spans="1:1" x14ac:dyDescent="0.2">
      <c r="A1088" s="210"/>
    </row>
    <row r="1089" spans="1:1" x14ac:dyDescent="0.2">
      <c r="A1089" s="210"/>
    </row>
    <row r="1090" spans="1:1" x14ac:dyDescent="0.2">
      <c r="A1090" s="210"/>
    </row>
    <row r="1091" spans="1:1" x14ac:dyDescent="0.2">
      <c r="A1091" s="210"/>
    </row>
    <row r="1092" spans="1:1" x14ac:dyDescent="0.2">
      <c r="A1092" s="210"/>
    </row>
    <row r="1093" spans="1:1" x14ac:dyDescent="0.2">
      <c r="A1093" s="210"/>
    </row>
    <row r="1094" spans="1:1" x14ac:dyDescent="0.2">
      <c r="A1094" s="210"/>
    </row>
    <row r="1095" spans="1:1" x14ac:dyDescent="0.2">
      <c r="A1095" s="210"/>
    </row>
    <row r="1096" spans="1:1" x14ac:dyDescent="0.2">
      <c r="A1096" s="210"/>
    </row>
    <row r="1097" spans="1:1" x14ac:dyDescent="0.2">
      <c r="A1097" s="210"/>
    </row>
    <row r="1098" spans="1:1" x14ac:dyDescent="0.2">
      <c r="A1098" s="210"/>
    </row>
    <row r="1099" spans="1:1" x14ac:dyDescent="0.2">
      <c r="A1099" s="210"/>
    </row>
    <row r="1100" spans="1:1" x14ac:dyDescent="0.2">
      <c r="A1100" s="210"/>
    </row>
    <row r="1101" spans="1:1" x14ac:dyDescent="0.2">
      <c r="A1101" s="210"/>
    </row>
    <row r="1102" spans="1:1" x14ac:dyDescent="0.2">
      <c r="A1102" s="210"/>
    </row>
    <row r="1103" spans="1:1" x14ac:dyDescent="0.2">
      <c r="A1103" s="210"/>
    </row>
    <row r="1104" spans="1:1" x14ac:dyDescent="0.2">
      <c r="A1104" s="210"/>
    </row>
    <row r="1105" spans="1:1" x14ac:dyDescent="0.2">
      <c r="A1105" s="210"/>
    </row>
    <row r="1106" spans="1:1" x14ac:dyDescent="0.2">
      <c r="A1106" s="210"/>
    </row>
    <row r="1107" spans="1:1" x14ac:dyDescent="0.2">
      <c r="A1107" s="210"/>
    </row>
    <row r="1108" spans="1:1" x14ac:dyDescent="0.2">
      <c r="A1108" s="210"/>
    </row>
    <row r="1109" spans="1:1" x14ac:dyDescent="0.2">
      <c r="A1109" s="210"/>
    </row>
    <row r="1110" spans="1:1" x14ac:dyDescent="0.2">
      <c r="A1110" s="210"/>
    </row>
    <row r="1111" spans="1:1" x14ac:dyDescent="0.2">
      <c r="A1111" s="210"/>
    </row>
    <row r="1112" spans="1:1" x14ac:dyDescent="0.2">
      <c r="A1112" s="210"/>
    </row>
    <row r="1113" spans="1:1" x14ac:dyDescent="0.2">
      <c r="A1113" s="210"/>
    </row>
    <row r="1114" spans="1:1" x14ac:dyDescent="0.2">
      <c r="A1114" s="210"/>
    </row>
    <row r="1115" spans="1:1" x14ac:dyDescent="0.2">
      <c r="A1115" s="210"/>
    </row>
    <row r="1116" spans="1:1" x14ac:dyDescent="0.2">
      <c r="A1116" s="210"/>
    </row>
    <row r="1117" spans="1:1" x14ac:dyDescent="0.2">
      <c r="A1117" s="210"/>
    </row>
    <row r="1118" spans="1:1" x14ac:dyDescent="0.2">
      <c r="A1118" s="210"/>
    </row>
    <row r="1119" spans="1:1" x14ac:dyDescent="0.2">
      <c r="A1119" s="210"/>
    </row>
    <row r="1120" spans="1:1" x14ac:dyDescent="0.2">
      <c r="A1120" s="210"/>
    </row>
    <row r="1121" spans="1:1" x14ac:dyDescent="0.2">
      <c r="A1121" s="210"/>
    </row>
    <row r="1122" spans="1:1" x14ac:dyDescent="0.2">
      <c r="A1122" s="210"/>
    </row>
    <row r="1123" spans="1:1" x14ac:dyDescent="0.2">
      <c r="A1123" s="210"/>
    </row>
    <row r="1124" spans="1:1" x14ac:dyDescent="0.2">
      <c r="A1124" s="210"/>
    </row>
    <row r="1125" spans="1:1" x14ac:dyDescent="0.2">
      <c r="A1125" s="210"/>
    </row>
    <row r="1126" spans="1:1" x14ac:dyDescent="0.2">
      <c r="A1126" s="210"/>
    </row>
    <row r="1127" spans="1:1" x14ac:dyDescent="0.2">
      <c r="A1127" s="210"/>
    </row>
    <row r="1128" spans="1:1" x14ac:dyDescent="0.2">
      <c r="A1128" s="210"/>
    </row>
    <row r="1129" spans="1:1" x14ac:dyDescent="0.2">
      <c r="A1129" s="210"/>
    </row>
    <row r="1130" spans="1:1" x14ac:dyDescent="0.2">
      <c r="A1130" s="210"/>
    </row>
    <row r="1131" spans="1:1" x14ac:dyDescent="0.2">
      <c r="A1131" s="210"/>
    </row>
    <row r="1132" spans="1:1" x14ac:dyDescent="0.2">
      <c r="A1132" s="210"/>
    </row>
    <row r="1133" spans="1:1" x14ac:dyDescent="0.2">
      <c r="A1133" s="210"/>
    </row>
    <row r="1134" spans="1:1" x14ac:dyDescent="0.2">
      <c r="A1134" s="210"/>
    </row>
    <row r="1135" spans="1:1" x14ac:dyDescent="0.2">
      <c r="A1135" s="210"/>
    </row>
    <row r="1136" spans="1:1" x14ac:dyDescent="0.2">
      <c r="A1136" s="210"/>
    </row>
    <row r="1137" spans="1:1" x14ac:dyDescent="0.2">
      <c r="A1137" s="210"/>
    </row>
    <row r="1138" spans="1:1" x14ac:dyDescent="0.2">
      <c r="A1138" s="210"/>
    </row>
    <row r="1139" spans="1:1" x14ac:dyDescent="0.2">
      <c r="A1139" s="210"/>
    </row>
    <row r="1140" spans="1:1" x14ac:dyDescent="0.2">
      <c r="A1140" s="210"/>
    </row>
    <row r="1141" spans="1:1" x14ac:dyDescent="0.2">
      <c r="A1141" s="210"/>
    </row>
    <row r="1142" spans="1:1" x14ac:dyDescent="0.2">
      <c r="A1142" s="210"/>
    </row>
    <row r="1143" spans="1:1" x14ac:dyDescent="0.2">
      <c r="A1143" s="210"/>
    </row>
    <row r="1144" spans="1:1" x14ac:dyDescent="0.2">
      <c r="A1144" s="210"/>
    </row>
    <row r="1145" spans="1:1" x14ac:dyDescent="0.2">
      <c r="A1145" s="210"/>
    </row>
    <row r="1146" spans="1:1" x14ac:dyDescent="0.2">
      <c r="A1146" s="210"/>
    </row>
    <row r="1147" spans="1:1" x14ac:dyDescent="0.2">
      <c r="A1147" s="210"/>
    </row>
    <row r="1148" spans="1:1" x14ac:dyDescent="0.2">
      <c r="A1148" s="210"/>
    </row>
    <row r="1149" spans="1:1" x14ac:dyDescent="0.2">
      <c r="A1149" s="210"/>
    </row>
    <row r="1150" spans="1:1" x14ac:dyDescent="0.2">
      <c r="A1150" s="210"/>
    </row>
    <row r="1151" spans="1:1" x14ac:dyDescent="0.2">
      <c r="A1151" s="210"/>
    </row>
    <row r="1152" spans="1:1" x14ac:dyDescent="0.2">
      <c r="A1152" s="210"/>
    </row>
    <row r="1153" spans="1:1" x14ac:dyDescent="0.2">
      <c r="A1153" s="210"/>
    </row>
    <row r="1154" spans="1:1" x14ac:dyDescent="0.2">
      <c r="A1154" s="210"/>
    </row>
    <row r="1155" spans="1:1" x14ac:dyDescent="0.2">
      <c r="A1155" s="210"/>
    </row>
    <row r="1156" spans="1:1" x14ac:dyDescent="0.2">
      <c r="A1156" s="210"/>
    </row>
    <row r="1157" spans="1:1" x14ac:dyDescent="0.2">
      <c r="A1157" s="210"/>
    </row>
    <row r="1158" spans="1:1" x14ac:dyDescent="0.2">
      <c r="A1158" s="210"/>
    </row>
    <row r="1159" spans="1:1" x14ac:dyDescent="0.2">
      <c r="A1159" s="210"/>
    </row>
    <row r="1160" spans="1:1" x14ac:dyDescent="0.2">
      <c r="A1160" s="210"/>
    </row>
    <row r="1161" spans="1:1" x14ac:dyDescent="0.2">
      <c r="A1161" s="210"/>
    </row>
    <row r="1162" spans="1:1" x14ac:dyDescent="0.2">
      <c r="A1162" s="210"/>
    </row>
    <row r="1163" spans="1:1" x14ac:dyDescent="0.2">
      <c r="A1163" s="210"/>
    </row>
    <row r="1164" spans="1:1" x14ac:dyDescent="0.2">
      <c r="A1164" s="210"/>
    </row>
    <row r="1165" spans="1:1" x14ac:dyDescent="0.2">
      <c r="A1165" s="210"/>
    </row>
    <row r="1166" spans="1:1" x14ac:dyDescent="0.2">
      <c r="A1166" s="210"/>
    </row>
    <row r="1167" spans="1:1" x14ac:dyDescent="0.2">
      <c r="A1167" s="210"/>
    </row>
    <row r="1168" spans="1:1" x14ac:dyDescent="0.2">
      <c r="A1168" s="210"/>
    </row>
    <row r="1169" spans="1:1" x14ac:dyDescent="0.2">
      <c r="A1169" s="210"/>
    </row>
    <row r="1170" spans="1:1" x14ac:dyDescent="0.2">
      <c r="A1170" s="210"/>
    </row>
    <row r="1171" spans="1:1" x14ac:dyDescent="0.2">
      <c r="A1171" s="210"/>
    </row>
    <row r="1172" spans="1:1" x14ac:dyDescent="0.2">
      <c r="A1172" s="210"/>
    </row>
    <row r="1173" spans="1:1" x14ac:dyDescent="0.2">
      <c r="A1173" s="210"/>
    </row>
    <row r="1174" spans="1:1" x14ac:dyDescent="0.2">
      <c r="A1174" s="210"/>
    </row>
    <row r="1175" spans="1:1" x14ac:dyDescent="0.2">
      <c r="A1175" s="210"/>
    </row>
    <row r="1176" spans="1:1" x14ac:dyDescent="0.2">
      <c r="A1176" s="210"/>
    </row>
    <row r="1177" spans="1:1" x14ac:dyDescent="0.2">
      <c r="A1177" s="210"/>
    </row>
    <row r="1178" spans="1:1" x14ac:dyDescent="0.2">
      <c r="A1178" s="210"/>
    </row>
    <row r="1179" spans="1:1" x14ac:dyDescent="0.2">
      <c r="A1179" s="210"/>
    </row>
    <row r="1180" spans="1:1" x14ac:dyDescent="0.2">
      <c r="A1180" s="210"/>
    </row>
    <row r="1181" spans="1:1" x14ac:dyDescent="0.2">
      <c r="A1181" s="210"/>
    </row>
    <row r="1182" spans="1:1" x14ac:dyDescent="0.2">
      <c r="A1182" s="210"/>
    </row>
    <row r="1183" spans="1:1" x14ac:dyDescent="0.2">
      <c r="A1183" s="210"/>
    </row>
    <row r="1184" spans="1:1" x14ac:dyDescent="0.2">
      <c r="A1184" s="210"/>
    </row>
    <row r="1185" spans="1:1" x14ac:dyDescent="0.2">
      <c r="A1185" s="210"/>
    </row>
    <row r="1186" spans="1:1" x14ac:dyDescent="0.2">
      <c r="A1186" s="210"/>
    </row>
    <row r="1187" spans="1:1" x14ac:dyDescent="0.2">
      <c r="A1187" s="210"/>
    </row>
    <row r="1188" spans="1:1" x14ac:dyDescent="0.2">
      <c r="A1188" s="210"/>
    </row>
    <row r="1189" spans="1:1" x14ac:dyDescent="0.2">
      <c r="A1189" s="210"/>
    </row>
    <row r="1190" spans="1:1" x14ac:dyDescent="0.2">
      <c r="A1190" s="210"/>
    </row>
    <row r="1191" spans="1:1" x14ac:dyDescent="0.2">
      <c r="A1191" s="210"/>
    </row>
    <row r="1192" spans="1:1" x14ac:dyDescent="0.2">
      <c r="A1192" s="210"/>
    </row>
    <row r="1193" spans="1:1" x14ac:dyDescent="0.2">
      <c r="A1193" s="210"/>
    </row>
    <row r="1194" spans="1:1" x14ac:dyDescent="0.2">
      <c r="A1194" s="210"/>
    </row>
    <row r="1195" spans="1:1" x14ac:dyDescent="0.2">
      <c r="A1195" s="210"/>
    </row>
    <row r="1196" spans="1:1" x14ac:dyDescent="0.2">
      <c r="A1196" s="210"/>
    </row>
    <row r="1197" spans="1:1" x14ac:dyDescent="0.2">
      <c r="A1197" s="210"/>
    </row>
    <row r="1198" spans="1:1" x14ac:dyDescent="0.2">
      <c r="A1198" s="210"/>
    </row>
    <row r="1199" spans="1:1" x14ac:dyDescent="0.2">
      <c r="A1199" s="210"/>
    </row>
    <row r="1200" spans="1:1" x14ac:dyDescent="0.2">
      <c r="A1200" s="210"/>
    </row>
    <row r="1201" spans="1:1" x14ac:dyDescent="0.2">
      <c r="A1201" s="210"/>
    </row>
    <row r="1202" spans="1:1" x14ac:dyDescent="0.2">
      <c r="A1202" s="210"/>
    </row>
    <row r="1203" spans="1:1" x14ac:dyDescent="0.2">
      <c r="A1203" s="210"/>
    </row>
    <row r="1204" spans="1:1" x14ac:dyDescent="0.2">
      <c r="A1204" s="210"/>
    </row>
    <row r="1205" spans="1:1" x14ac:dyDescent="0.2">
      <c r="A1205" s="210"/>
    </row>
    <row r="1206" spans="1:1" x14ac:dyDescent="0.2">
      <c r="A1206" s="210"/>
    </row>
    <row r="1207" spans="1:1" x14ac:dyDescent="0.2">
      <c r="A1207" s="210"/>
    </row>
    <row r="1208" spans="1:1" x14ac:dyDescent="0.2">
      <c r="A1208" s="210"/>
    </row>
    <row r="1209" spans="1:1" x14ac:dyDescent="0.2">
      <c r="A1209" s="210"/>
    </row>
    <row r="1210" spans="1:1" x14ac:dyDescent="0.2">
      <c r="A1210" s="210"/>
    </row>
    <row r="1211" spans="1:1" x14ac:dyDescent="0.2">
      <c r="A1211" s="210"/>
    </row>
    <row r="1212" spans="1:1" x14ac:dyDescent="0.2">
      <c r="A1212" s="210"/>
    </row>
    <row r="1213" spans="1:1" x14ac:dyDescent="0.2">
      <c r="A1213" s="210"/>
    </row>
    <row r="1214" spans="1:1" x14ac:dyDescent="0.2">
      <c r="A1214" s="210"/>
    </row>
    <row r="1215" spans="1:1" x14ac:dyDescent="0.2">
      <c r="A1215" s="210"/>
    </row>
    <row r="1216" spans="1:1" x14ac:dyDescent="0.2">
      <c r="A1216" s="210"/>
    </row>
    <row r="1217" spans="1:1" x14ac:dyDescent="0.2">
      <c r="A1217" s="210"/>
    </row>
    <row r="1218" spans="1:1" x14ac:dyDescent="0.2">
      <c r="A1218" s="210"/>
    </row>
    <row r="1219" spans="1:1" x14ac:dyDescent="0.2">
      <c r="A1219" s="210"/>
    </row>
    <row r="1220" spans="1:1" x14ac:dyDescent="0.2">
      <c r="A1220" s="210"/>
    </row>
    <row r="1221" spans="1:1" x14ac:dyDescent="0.2">
      <c r="A1221" s="210"/>
    </row>
    <row r="1222" spans="1:1" x14ac:dyDescent="0.2">
      <c r="A1222" s="210"/>
    </row>
    <row r="1223" spans="1:1" x14ac:dyDescent="0.2">
      <c r="A1223" s="210"/>
    </row>
    <row r="1224" spans="1:1" x14ac:dyDescent="0.2">
      <c r="A1224" s="210"/>
    </row>
    <row r="1225" spans="1:1" x14ac:dyDescent="0.2">
      <c r="A1225" s="210"/>
    </row>
    <row r="1226" spans="1:1" x14ac:dyDescent="0.2">
      <c r="A1226" s="210"/>
    </row>
    <row r="1227" spans="1:1" x14ac:dyDescent="0.2">
      <c r="A1227" s="210"/>
    </row>
    <row r="1228" spans="1:1" x14ac:dyDescent="0.2">
      <c r="A1228" s="210"/>
    </row>
    <row r="1229" spans="1:1" x14ac:dyDescent="0.2">
      <c r="A1229" s="210"/>
    </row>
    <row r="1230" spans="1:1" x14ac:dyDescent="0.2">
      <c r="A1230" s="210"/>
    </row>
    <row r="1231" spans="1:1" x14ac:dyDescent="0.2">
      <c r="A1231" s="210"/>
    </row>
    <row r="1232" spans="1:1" x14ac:dyDescent="0.2">
      <c r="A1232" s="210"/>
    </row>
    <row r="1233" spans="1:1" x14ac:dyDescent="0.2">
      <c r="A1233" s="210"/>
    </row>
    <row r="1234" spans="1:1" x14ac:dyDescent="0.2">
      <c r="A1234" s="210"/>
    </row>
    <row r="1235" spans="1:1" x14ac:dyDescent="0.2">
      <c r="A1235" s="210"/>
    </row>
    <row r="1236" spans="1:1" x14ac:dyDescent="0.2">
      <c r="A1236" s="210"/>
    </row>
    <row r="1237" spans="1:1" x14ac:dyDescent="0.2">
      <c r="A1237" s="210"/>
    </row>
    <row r="1238" spans="1:1" x14ac:dyDescent="0.2">
      <c r="A1238" s="210"/>
    </row>
    <row r="1239" spans="1:1" x14ac:dyDescent="0.2">
      <c r="A1239" s="210"/>
    </row>
    <row r="1240" spans="1:1" x14ac:dyDescent="0.2">
      <c r="A1240" s="210"/>
    </row>
    <row r="1241" spans="1:1" x14ac:dyDescent="0.2">
      <c r="A1241" s="210"/>
    </row>
    <row r="1242" spans="1:1" x14ac:dyDescent="0.2">
      <c r="A1242" s="210"/>
    </row>
    <row r="1243" spans="1:1" x14ac:dyDescent="0.2">
      <c r="A1243" s="210"/>
    </row>
    <row r="1244" spans="1:1" x14ac:dyDescent="0.2">
      <c r="A1244" s="210"/>
    </row>
    <row r="1245" spans="1:1" x14ac:dyDescent="0.2">
      <c r="A1245" s="210"/>
    </row>
    <row r="1246" spans="1:1" x14ac:dyDescent="0.2">
      <c r="A1246" s="210"/>
    </row>
    <row r="1247" spans="1:1" x14ac:dyDescent="0.2">
      <c r="A1247" s="210"/>
    </row>
    <row r="1248" spans="1:1" x14ac:dyDescent="0.2">
      <c r="A1248" s="210"/>
    </row>
    <row r="1249" spans="1:1" x14ac:dyDescent="0.2">
      <c r="A1249" s="210"/>
    </row>
    <row r="1250" spans="1:1" x14ac:dyDescent="0.2">
      <c r="A1250" s="210"/>
    </row>
    <row r="1251" spans="1:1" x14ac:dyDescent="0.2">
      <c r="A1251" s="210"/>
    </row>
    <row r="1252" spans="1:1" x14ac:dyDescent="0.2">
      <c r="A1252" s="210"/>
    </row>
    <row r="1253" spans="1:1" x14ac:dyDescent="0.2">
      <c r="A1253" s="210"/>
    </row>
    <row r="1254" spans="1:1" x14ac:dyDescent="0.2">
      <c r="A1254" s="210"/>
    </row>
    <row r="1255" spans="1:1" x14ac:dyDescent="0.2">
      <c r="A1255" s="210"/>
    </row>
    <row r="1256" spans="1:1" x14ac:dyDescent="0.2">
      <c r="A1256" s="210"/>
    </row>
    <row r="1257" spans="1:1" x14ac:dyDescent="0.2">
      <c r="A1257" s="210"/>
    </row>
    <row r="1258" spans="1:1" x14ac:dyDescent="0.2">
      <c r="A1258" s="210"/>
    </row>
    <row r="1259" spans="1:1" x14ac:dyDescent="0.2">
      <c r="A1259" s="210"/>
    </row>
    <row r="1260" spans="1:1" x14ac:dyDescent="0.2">
      <c r="A1260" s="210"/>
    </row>
    <row r="1261" spans="1:1" x14ac:dyDescent="0.2">
      <c r="A1261" s="210"/>
    </row>
    <row r="1262" spans="1:1" x14ac:dyDescent="0.2">
      <c r="A1262" s="210"/>
    </row>
    <row r="1263" spans="1:1" x14ac:dyDescent="0.2">
      <c r="A1263" s="210"/>
    </row>
    <row r="1264" spans="1:1" x14ac:dyDescent="0.2">
      <c r="A1264" s="210"/>
    </row>
    <row r="1265" spans="1:1" x14ac:dyDescent="0.2">
      <c r="A1265" s="210"/>
    </row>
    <row r="1266" spans="1:1" x14ac:dyDescent="0.2">
      <c r="A1266" s="210"/>
    </row>
    <row r="1267" spans="1:1" x14ac:dyDescent="0.2">
      <c r="A1267" s="210"/>
    </row>
    <row r="1268" spans="1:1" x14ac:dyDescent="0.2">
      <c r="A1268" s="210"/>
    </row>
    <row r="1269" spans="1:1" x14ac:dyDescent="0.2">
      <c r="A1269" s="210"/>
    </row>
    <row r="1270" spans="1:1" x14ac:dyDescent="0.2">
      <c r="A1270" s="210"/>
    </row>
    <row r="1271" spans="1:1" x14ac:dyDescent="0.2">
      <c r="A1271" s="210"/>
    </row>
    <row r="1272" spans="1:1" x14ac:dyDescent="0.2">
      <c r="A1272" s="210"/>
    </row>
    <row r="1273" spans="1:1" x14ac:dyDescent="0.2">
      <c r="A1273" s="210"/>
    </row>
    <row r="1274" spans="1:1" x14ac:dyDescent="0.2">
      <c r="A1274" s="210"/>
    </row>
    <row r="1275" spans="1:1" x14ac:dyDescent="0.2">
      <c r="A1275" s="210"/>
    </row>
    <row r="1276" spans="1:1" x14ac:dyDescent="0.2">
      <c r="A1276" s="210"/>
    </row>
    <row r="1277" spans="1:1" x14ac:dyDescent="0.2">
      <c r="A1277" s="210"/>
    </row>
    <row r="1278" spans="1:1" x14ac:dyDescent="0.2">
      <c r="A1278" s="210"/>
    </row>
    <row r="1279" spans="1:1" x14ac:dyDescent="0.2">
      <c r="A1279" s="210"/>
    </row>
    <row r="1280" spans="1:1" x14ac:dyDescent="0.2">
      <c r="A1280" s="210"/>
    </row>
    <row r="1281" spans="1:1" x14ac:dyDescent="0.2">
      <c r="A1281" s="210"/>
    </row>
    <row r="1282" spans="1:1" x14ac:dyDescent="0.2">
      <c r="A1282" s="210"/>
    </row>
    <row r="1283" spans="1:1" x14ac:dyDescent="0.2">
      <c r="A1283" s="210"/>
    </row>
    <row r="1284" spans="1:1" x14ac:dyDescent="0.2">
      <c r="A1284" s="210"/>
    </row>
    <row r="1285" spans="1:1" x14ac:dyDescent="0.2">
      <c r="A1285" s="210"/>
    </row>
    <row r="1286" spans="1:1" x14ac:dyDescent="0.2">
      <c r="A1286" s="210"/>
    </row>
    <row r="1287" spans="1:1" x14ac:dyDescent="0.2">
      <c r="A1287" s="210"/>
    </row>
    <row r="1288" spans="1:1" x14ac:dyDescent="0.2">
      <c r="A1288" s="210"/>
    </row>
    <row r="1289" spans="1:1" x14ac:dyDescent="0.2">
      <c r="A1289" s="210"/>
    </row>
    <row r="1290" spans="1:1" x14ac:dyDescent="0.2">
      <c r="A1290" s="210"/>
    </row>
    <row r="1291" spans="1:1" x14ac:dyDescent="0.2">
      <c r="A1291" s="210"/>
    </row>
    <row r="1292" spans="1:1" x14ac:dyDescent="0.2">
      <c r="A1292" s="210"/>
    </row>
    <row r="1293" spans="1:1" x14ac:dyDescent="0.2">
      <c r="A1293" s="210"/>
    </row>
    <row r="1294" spans="1:1" x14ac:dyDescent="0.2">
      <c r="A1294" s="210"/>
    </row>
    <row r="1295" spans="1:1" x14ac:dyDescent="0.2">
      <c r="A1295" s="210"/>
    </row>
    <row r="1296" spans="1:1" x14ac:dyDescent="0.2">
      <c r="A1296" s="210"/>
    </row>
    <row r="1297" spans="1:1" x14ac:dyDescent="0.2">
      <c r="A1297" s="210"/>
    </row>
    <row r="1298" spans="1:1" x14ac:dyDescent="0.2">
      <c r="A1298" s="210"/>
    </row>
    <row r="1299" spans="1:1" x14ac:dyDescent="0.2">
      <c r="A1299" s="210"/>
    </row>
    <row r="1300" spans="1:1" x14ac:dyDescent="0.2">
      <c r="A1300" s="210"/>
    </row>
    <row r="1301" spans="1:1" x14ac:dyDescent="0.2">
      <c r="A1301" s="210"/>
    </row>
    <row r="1302" spans="1:1" x14ac:dyDescent="0.2">
      <c r="A1302" s="210"/>
    </row>
    <row r="1303" spans="1:1" x14ac:dyDescent="0.2">
      <c r="A1303" s="210"/>
    </row>
    <row r="1304" spans="1:1" x14ac:dyDescent="0.2">
      <c r="A1304" s="210"/>
    </row>
    <row r="1305" spans="1:1" x14ac:dyDescent="0.2">
      <c r="A1305" s="210"/>
    </row>
    <row r="1306" spans="1:1" x14ac:dyDescent="0.2">
      <c r="A1306" s="210"/>
    </row>
    <row r="1307" spans="1:1" x14ac:dyDescent="0.2">
      <c r="A1307" s="210"/>
    </row>
    <row r="1308" spans="1:1" x14ac:dyDescent="0.2">
      <c r="A1308" s="210"/>
    </row>
    <row r="1309" spans="1:1" x14ac:dyDescent="0.2">
      <c r="A1309" s="210"/>
    </row>
    <row r="1310" spans="1:1" x14ac:dyDescent="0.2">
      <c r="A1310" s="210"/>
    </row>
    <row r="1311" spans="1:1" x14ac:dyDescent="0.2">
      <c r="A1311" s="210"/>
    </row>
    <row r="1312" spans="1:1" x14ac:dyDescent="0.2">
      <c r="A1312" s="210"/>
    </row>
    <row r="1313" spans="1:1" x14ac:dyDescent="0.2">
      <c r="A1313" s="210"/>
    </row>
    <row r="1314" spans="1:1" x14ac:dyDescent="0.2">
      <c r="A1314" s="210"/>
    </row>
    <row r="1315" spans="1:1" x14ac:dyDescent="0.2">
      <c r="A1315" s="210"/>
    </row>
    <row r="1316" spans="1:1" x14ac:dyDescent="0.2">
      <c r="A1316" s="210"/>
    </row>
    <row r="1317" spans="1:1" x14ac:dyDescent="0.2">
      <c r="A1317" s="210"/>
    </row>
    <row r="1318" spans="1:1" x14ac:dyDescent="0.2">
      <c r="A1318" s="210"/>
    </row>
    <row r="1319" spans="1:1" x14ac:dyDescent="0.2">
      <c r="A1319" s="210"/>
    </row>
    <row r="1320" spans="1:1" x14ac:dyDescent="0.2">
      <c r="A1320" s="210"/>
    </row>
    <row r="1321" spans="1:1" x14ac:dyDescent="0.2">
      <c r="A1321" s="210"/>
    </row>
    <row r="1322" spans="1:1" x14ac:dyDescent="0.2">
      <c r="A1322" s="210"/>
    </row>
    <row r="1323" spans="1:1" x14ac:dyDescent="0.2">
      <c r="A1323" s="210"/>
    </row>
    <row r="1324" spans="1:1" x14ac:dyDescent="0.2">
      <c r="A1324" s="210"/>
    </row>
    <row r="1325" spans="1:1" x14ac:dyDescent="0.2">
      <c r="A1325" s="210"/>
    </row>
    <row r="1326" spans="1:1" x14ac:dyDescent="0.2">
      <c r="A1326" s="210"/>
    </row>
    <row r="1327" spans="1:1" x14ac:dyDescent="0.2">
      <c r="A1327" s="210"/>
    </row>
    <row r="1328" spans="1:1" x14ac:dyDescent="0.2">
      <c r="A1328" s="210"/>
    </row>
    <row r="1329" spans="1:1" x14ac:dyDescent="0.2">
      <c r="A1329" s="210"/>
    </row>
    <row r="1330" spans="1:1" x14ac:dyDescent="0.2">
      <c r="A1330" s="210"/>
    </row>
    <row r="1331" spans="1:1" x14ac:dyDescent="0.2">
      <c r="A1331" s="210"/>
    </row>
    <row r="1332" spans="1:1" x14ac:dyDescent="0.2">
      <c r="A1332" s="210"/>
    </row>
    <row r="1333" spans="1:1" x14ac:dyDescent="0.2">
      <c r="A1333" s="210"/>
    </row>
    <row r="1334" spans="1:1" x14ac:dyDescent="0.2">
      <c r="A1334" s="210"/>
    </row>
    <row r="1335" spans="1:1" x14ac:dyDescent="0.2">
      <c r="A1335" s="210"/>
    </row>
    <row r="1336" spans="1:1" x14ac:dyDescent="0.2">
      <c r="A1336" s="210"/>
    </row>
    <row r="1337" spans="1:1" x14ac:dyDescent="0.2">
      <c r="A1337" s="210"/>
    </row>
    <row r="1338" spans="1:1" x14ac:dyDescent="0.2">
      <c r="A1338" s="210"/>
    </row>
    <row r="1339" spans="1:1" x14ac:dyDescent="0.2">
      <c r="A1339" s="210"/>
    </row>
    <row r="1340" spans="1:1" x14ac:dyDescent="0.2">
      <c r="A1340" s="210"/>
    </row>
    <row r="1341" spans="1:1" x14ac:dyDescent="0.2">
      <c r="A1341" s="210"/>
    </row>
    <row r="1342" spans="1:1" x14ac:dyDescent="0.2">
      <c r="A1342" s="210"/>
    </row>
    <row r="1343" spans="1:1" x14ac:dyDescent="0.2">
      <c r="A1343" s="210"/>
    </row>
    <row r="1344" spans="1:1" x14ac:dyDescent="0.2">
      <c r="A1344" s="210"/>
    </row>
    <row r="1345" spans="1:1" x14ac:dyDescent="0.2">
      <c r="A1345" s="210"/>
    </row>
    <row r="1346" spans="1:1" x14ac:dyDescent="0.2">
      <c r="A1346" s="210"/>
    </row>
    <row r="1347" spans="1:1" x14ac:dyDescent="0.2">
      <c r="A1347" s="210"/>
    </row>
    <row r="1348" spans="1:1" x14ac:dyDescent="0.2">
      <c r="A1348" s="210"/>
    </row>
    <row r="1349" spans="1:1" x14ac:dyDescent="0.2">
      <c r="A1349" s="210"/>
    </row>
    <row r="1350" spans="1:1" x14ac:dyDescent="0.2">
      <c r="A1350" s="210"/>
    </row>
    <row r="1351" spans="1:1" x14ac:dyDescent="0.2">
      <c r="A1351" s="210"/>
    </row>
    <row r="1352" spans="1:1" x14ac:dyDescent="0.2">
      <c r="A1352" s="210"/>
    </row>
    <row r="1353" spans="1:1" x14ac:dyDescent="0.2">
      <c r="A1353" s="210"/>
    </row>
    <row r="1354" spans="1:1" x14ac:dyDescent="0.2">
      <c r="A1354" s="210"/>
    </row>
    <row r="1355" spans="1:1" x14ac:dyDescent="0.2">
      <c r="A1355" s="210"/>
    </row>
    <row r="1356" spans="1:1" x14ac:dyDescent="0.2">
      <c r="A1356" s="210"/>
    </row>
    <row r="1357" spans="1:1" x14ac:dyDescent="0.2">
      <c r="A1357" s="210"/>
    </row>
    <row r="1358" spans="1:1" x14ac:dyDescent="0.2">
      <c r="A1358" s="210"/>
    </row>
    <row r="1359" spans="1:1" x14ac:dyDescent="0.2">
      <c r="A1359" s="210"/>
    </row>
    <row r="1360" spans="1:1" x14ac:dyDescent="0.2">
      <c r="A1360" s="210"/>
    </row>
    <row r="1361" spans="1:1" x14ac:dyDescent="0.2">
      <c r="A1361" s="210"/>
    </row>
    <row r="1362" spans="1:1" x14ac:dyDescent="0.2">
      <c r="A1362" s="210"/>
    </row>
    <row r="1363" spans="1:1" x14ac:dyDescent="0.2">
      <c r="A1363" s="210"/>
    </row>
    <row r="1364" spans="1:1" x14ac:dyDescent="0.2">
      <c r="A1364" s="210"/>
    </row>
    <row r="1365" spans="1:1" x14ac:dyDescent="0.2">
      <c r="A1365" s="210"/>
    </row>
    <row r="1366" spans="1:1" x14ac:dyDescent="0.2">
      <c r="A1366" s="210"/>
    </row>
    <row r="1367" spans="1:1" x14ac:dyDescent="0.2">
      <c r="A1367" s="210"/>
    </row>
    <row r="1368" spans="1:1" x14ac:dyDescent="0.2">
      <c r="A1368" s="210"/>
    </row>
    <row r="1369" spans="1:1" x14ac:dyDescent="0.2">
      <c r="A1369" s="210"/>
    </row>
    <row r="1370" spans="1:1" x14ac:dyDescent="0.2">
      <c r="A1370" s="210"/>
    </row>
  </sheetData>
  <mergeCells count="31">
    <mergeCell ref="B21:C21"/>
    <mergeCell ref="B16:C16"/>
    <mergeCell ref="B17:C17"/>
    <mergeCell ref="B18:C18"/>
    <mergeCell ref="B19:C19"/>
    <mergeCell ref="B20:C20"/>
    <mergeCell ref="A73:A74"/>
    <mergeCell ref="A70:A71"/>
    <mergeCell ref="A68:A69"/>
    <mergeCell ref="A66:A67"/>
    <mergeCell ref="E80:G80"/>
    <mergeCell ref="B22:C22"/>
    <mergeCell ref="B23:C23"/>
    <mergeCell ref="B24:C24"/>
    <mergeCell ref="B26:C26"/>
    <mergeCell ref="B27:C27"/>
    <mergeCell ref="B28:C28"/>
    <mergeCell ref="B34:C34"/>
    <mergeCell ref="B35:C35"/>
    <mergeCell ref="B73:B74"/>
    <mergeCell ref="B37:C37"/>
    <mergeCell ref="B66:B67"/>
    <mergeCell ref="B68:B69"/>
    <mergeCell ref="B70:B71"/>
    <mergeCell ref="B1:G1"/>
    <mergeCell ref="B9:C9"/>
    <mergeCell ref="B11:C11"/>
    <mergeCell ref="B12:C12"/>
    <mergeCell ref="B15:C15"/>
    <mergeCell ref="B7:C8"/>
    <mergeCell ref="B13:C13"/>
  </mergeCells>
  <dataValidations count="4">
    <dataValidation type="custom" operator="equal" allowBlank="1" showErrorMessage="1" errorTitle="cannot request PBOs, see **" error="in line with WHO policy, if there is a gap in pyrethroid-only nets, PBO nets can NOT be requested. The gap in pyrethroid-only nets must be filled first." sqref="F72" xr:uid="{00000000-0002-0000-0300-000000000000}">
      <formula1>H37&lt;=0</formula1>
    </dataValidation>
    <dataValidation type="custom" operator="equal" allowBlank="1" showErrorMessage="1" errorTitle="cannot request PBOs, see **" error="in line with WHO policy, if there is a gap in pyrethroid-only nets, PBO nets can NOT be requested. The gap in pyrethroid-only nets must be filled first." sqref="D72" xr:uid="{00000000-0002-0000-0300-000001000000}">
      <formula1>H37&lt;=0</formula1>
    </dataValidation>
    <dataValidation type="custom" operator="equal" allowBlank="1" showErrorMessage="1" errorTitle="cannot request PBOs, see **" error="in line with WHO policy, if there is a gap in pyrethroid-only nets, PBO nets can NOT be requested. The gap in pyrethroid-only nets must be filled first." sqref="E72" xr:uid="{00000000-0002-0000-0300-000002000000}">
      <formula1>H37&lt;=0</formula1>
    </dataValidation>
    <dataValidation type="custom" operator="equal" allowBlank="1" showErrorMessage="1" errorTitle="cannot request PBOs, see **" error="in line with WHO policy, if there is a gap in pyrethroid-only nets, PBO nets can NOT be requested. The gap in pyrethroid-only nets must be filled first." sqref="G72" xr:uid="{00000000-0002-0000-0300-000003000000}">
      <formula1>H37&lt;=0</formula1>
    </dataValidation>
  </dataValidation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N38"/>
  <sheetViews>
    <sheetView zoomScaleNormal="100" workbookViewId="0">
      <selection activeCell="E11" sqref="E11"/>
    </sheetView>
  </sheetViews>
  <sheetFormatPr defaultColWidth="8.7109375" defaultRowHeight="15" x14ac:dyDescent="0.25"/>
  <cols>
    <col min="2" max="2" width="48.28515625" customWidth="1"/>
    <col min="3" max="3" width="12.28515625" customWidth="1"/>
    <col min="4" max="4" width="13.7109375" customWidth="1"/>
    <col min="5" max="5" width="11.7109375" customWidth="1"/>
    <col min="6" max="6" width="14.5703125" customWidth="1"/>
    <col min="7" max="7" width="13.7109375" customWidth="1"/>
    <col min="8" max="8" width="52.7109375" customWidth="1"/>
    <col min="9" max="9" width="35.28515625" customWidth="1"/>
    <col min="10" max="10" width="19.7109375" customWidth="1"/>
    <col min="11" max="11" width="17.7109375" customWidth="1"/>
  </cols>
  <sheetData>
    <row r="1" spans="1:40" ht="18.75" x14ac:dyDescent="0.3">
      <c r="A1" s="7"/>
      <c r="B1" s="464" t="s">
        <v>246</v>
      </c>
      <c r="C1" s="464"/>
      <c r="D1" s="464"/>
      <c r="E1" s="464"/>
      <c r="F1" s="464"/>
      <c r="G1" s="7"/>
      <c r="H1" s="8"/>
    </row>
    <row r="2" spans="1:40" x14ac:dyDescent="0.25">
      <c r="A2" s="7"/>
      <c r="B2" s="7"/>
      <c r="C2" s="7"/>
      <c r="D2" s="7"/>
      <c r="E2" s="7"/>
      <c r="F2" s="7"/>
      <c r="G2" s="7"/>
      <c r="H2" s="8"/>
    </row>
    <row r="3" spans="1:40" s="1" customFormat="1" x14ac:dyDescent="0.25">
      <c r="A3" s="3"/>
      <c r="B3" s="4"/>
      <c r="C3" s="158">
        <v>2020</v>
      </c>
      <c r="D3" s="158">
        <v>2021</v>
      </c>
      <c r="E3" s="158">
        <v>2022</v>
      </c>
      <c r="F3" s="158">
        <v>2023</v>
      </c>
      <c r="I3"/>
      <c r="J3"/>
      <c r="K3"/>
      <c r="L3" s="2"/>
      <c r="M3" s="2"/>
      <c r="N3" s="2"/>
      <c r="O3" s="2"/>
      <c r="P3" s="2"/>
      <c r="Q3" s="2"/>
      <c r="R3" s="2"/>
      <c r="S3" s="2"/>
      <c r="T3" s="2"/>
      <c r="U3" s="2"/>
      <c r="V3" s="2"/>
      <c r="W3" s="2"/>
      <c r="X3" s="2"/>
      <c r="Y3" s="2"/>
      <c r="Z3" s="2"/>
      <c r="AA3" s="2"/>
      <c r="AB3" s="2"/>
      <c r="AC3" s="2"/>
      <c r="AD3" s="2"/>
      <c r="AE3" s="2"/>
      <c r="AF3" s="2"/>
      <c r="AG3" s="2"/>
      <c r="AH3" s="2"/>
      <c r="AI3" s="2"/>
      <c r="AJ3" s="2"/>
      <c r="AK3" s="2"/>
      <c r="AL3" s="2"/>
      <c r="AM3" s="2"/>
      <c r="AN3" s="2"/>
    </row>
    <row r="4" spans="1:40" s="1" customFormat="1" ht="27.75" customHeight="1" x14ac:dyDescent="0.25">
      <c r="A4" s="5" t="s">
        <v>71</v>
      </c>
      <c r="B4" s="6" t="s">
        <v>73</v>
      </c>
      <c r="C4" s="6">
        <f>+'LLINs '!C3</f>
        <v>5000000</v>
      </c>
      <c r="D4" s="6">
        <f>+'LLINs '!D3</f>
        <v>5125000</v>
      </c>
      <c r="E4" s="6">
        <f>+'LLINs '!E3</f>
        <v>5253125</v>
      </c>
      <c r="F4" s="6">
        <f>+'LLINs '!F3</f>
        <v>5384453.125</v>
      </c>
      <c r="H4" s="212" t="s">
        <v>74</v>
      </c>
      <c r="I4"/>
      <c r="J4"/>
      <c r="K4"/>
      <c r="L4" s="2"/>
      <c r="M4" s="2"/>
      <c r="N4" s="2"/>
      <c r="O4" s="2"/>
      <c r="P4" s="2"/>
      <c r="Q4" s="2"/>
      <c r="R4" s="2"/>
      <c r="S4" s="2"/>
      <c r="T4" s="2"/>
      <c r="U4" s="2"/>
      <c r="V4" s="2"/>
      <c r="W4" s="2"/>
      <c r="X4" s="2"/>
      <c r="Y4" s="2"/>
      <c r="Z4" s="2"/>
      <c r="AA4" s="2"/>
      <c r="AB4" s="2"/>
      <c r="AC4" s="2"/>
      <c r="AD4" s="2"/>
      <c r="AE4" s="2"/>
      <c r="AF4" s="2"/>
      <c r="AG4" s="2"/>
      <c r="AH4" s="2"/>
      <c r="AI4" s="2"/>
      <c r="AJ4" s="2"/>
      <c r="AK4" s="2"/>
      <c r="AL4" s="2"/>
      <c r="AM4" s="2"/>
      <c r="AN4" s="2"/>
    </row>
    <row r="5" spans="1:40" s="1" customFormat="1" x14ac:dyDescent="0.25">
      <c r="A5" s="5" t="s">
        <v>72</v>
      </c>
      <c r="B5" s="6" t="s">
        <v>75</v>
      </c>
      <c r="C5" s="6">
        <f>+'LLINs '!C4</f>
        <v>2000000</v>
      </c>
      <c r="D5" s="6">
        <f>+'LLINs '!D4</f>
        <v>2050000</v>
      </c>
      <c r="E5" s="6">
        <f>+'LLINs '!E4</f>
        <v>2101250</v>
      </c>
      <c r="F5" s="6">
        <f>+'LLINs '!F4</f>
        <v>2153781.25</v>
      </c>
      <c r="H5" s="213">
        <v>2.5000000000000001E-2</v>
      </c>
      <c r="I5"/>
      <c r="J5"/>
      <c r="K5"/>
      <c r="L5" s="2"/>
      <c r="M5" s="2"/>
      <c r="N5" s="2"/>
      <c r="O5" s="2"/>
      <c r="P5" s="2"/>
      <c r="Q5" s="2"/>
      <c r="R5" s="2"/>
      <c r="S5" s="2"/>
      <c r="T5" s="2"/>
      <c r="U5" s="2"/>
      <c r="V5" s="2"/>
      <c r="W5" s="2"/>
      <c r="X5" s="2"/>
      <c r="Y5" s="2"/>
      <c r="Z5" s="2"/>
      <c r="AA5" s="2"/>
      <c r="AB5" s="2"/>
      <c r="AC5" s="2"/>
      <c r="AD5" s="2"/>
      <c r="AE5" s="2"/>
      <c r="AF5" s="2"/>
      <c r="AG5" s="2"/>
      <c r="AH5" s="2"/>
      <c r="AI5" s="2"/>
      <c r="AJ5" s="2"/>
      <c r="AK5" s="2"/>
      <c r="AL5" s="2"/>
      <c r="AM5" s="2"/>
      <c r="AN5" s="2"/>
    </row>
    <row r="6" spans="1:40" s="1" customFormat="1" x14ac:dyDescent="0.25">
      <c r="A6" s="48"/>
      <c r="B6" s="49"/>
      <c r="C6" s="49"/>
      <c r="D6" s="49"/>
      <c r="E6" s="49"/>
      <c r="F6" s="49"/>
      <c r="G6" s="49"/>
      <c r="I6"/>
      <c r="J6"/>
      <c r="K6"/>
      <c r="L6" s="2"/>
      <c r="M6" s="2"/>
      <c r="N6" s="2"/>
      <c r="O6" s="2"/>
      <c r="P6" s="2"/>
      <c r="Q6" s="2"/>
      <c r="R6" s="2"/>
      <c r="S6" s="2"/>
      <c r="T6" s="2"/>
      <c r="U6" s="2"/>
      <c r="V6" s="2"/>
      <c r="W6" s="2"/>
      <c r="X6" s="2"/>
      <c r="Y6" s="2"/>
      <c r="Z6" s="2"/>
      <c r="AA6" s="2"/>
      <c r="AB6" s="2"/>
      <c r="AC6" s="2"/>
      <c r="AD6" s="2"/>
      <c r="AE6" s="2"/>
      <c r="AF6" s="2"/>
      <c r="AG6" s="2"/>
      <c r="AH6" s="2"/>
      <c r="AI6" s="2"/>
      <c r="AJ6" s="2"/>
      <c r="AK6" s="2"/>
      <c r="AL6" s="2"/>
      <c r="AM6" s="2"/>
      <c r="AN6" s="2"/>
    </row>
    <row r="7" spans="1:40" x14ac:dyDescent="0.25">
      <c r="A7" s="112">
        <v>2</v>
      </c>
      <c r="B7" s="114" t="s">
        <v>247</v>
      </c>
      <c r="C7" s="115"/>
      <c r="D7" s="115"/>
      <c r="E7" s="115"/>
      <c r="F7" s="115"/>
      <c r="G7" s="11"/>
      <c r="H7" s="8"/>
    </row>
    <row r="8" spans="1:40" x14ac:dyDescent="0.25">
      <c r="A8" s="116"/>
      <c r="B8" s="117"/>
      <c r="C8" s="158">
        <v>2020</v>
      </c>
      <c r="D8" s="158">
        <v>2021</v>
      </c>
      <c r="E8" s="158">
        <v>2022</v>
      </c>
      <c r="F8" s="158">
        <v>2023</v>
      </c>
      <c r="G8" s="11"/>
      <c r="H8" s="8"/>
    </row>
    <row r="9" spans="1:40" x14ac:dyDescent="0.25">
      <c r="A9" s="161"/>
      <c r="B9" s="119" t="s">
        <v>248</v>
      </c>
      <c r="C9" s="162"/>
      <c r="D9" s="162"/>
      <c r="E9" s="162"/>
      <c r="F9" s="162"/>
      <c r="G9" s="11"/>
      <c r="H9" s="8"/>
    </row>
    <row r="10" spans="1:40" ht="15" customHeight="1" x14ac:dyDescent="0.25">
      <c r="A10" s="118">
        <v>2.1</v>
      </c>
      <c r="B10" s="119" t="s">
        <v>249</v>
      </c>
      <c r="C10" s="120"/>
      <c r="D10" s="120"/>
      <c r="E10" s="120"/>
      <c r="F10" s="120"/>
      <c r="G10" s="465" t="s">
        <v>250</v>
      </c>
      <c r="H10" s="465"/>
    </row>
    <row r="11" spans="1:40" ht="27.75" customHeight="1" x14ac:dyDescent="0.25">
      <c r="A11" s="121">
        <v>2.2000000000000002</v>
      </c>
      <c r="B11" s="122" t="s">
        <v>251</v>
      </c>
      <c r="C11" s="123"/>
      <c r="D11" s="123"/>
      <c r="E11" s="123"/>
      <c r="F11" s="123"/>
      <c r="G11" s="465" t="s">
        <v>252</v>
      </c>
      <c r="H11" s="465"/>
    </row>
    <row r="12" spans="1:40" ht="28.5" customHeight="1" x14ac:dyDescent="0.25">
      <c r="A12" s="111">
        <v>2.2999999999999998</v>
      </c>
      <c r="B12" s="111" t="s">
        <v>253</v>
      </c>
      <c r="C12" s="120"/>
      <c r="D12" s="120"/>
      <c r="E12" s="120"/>
      <c r="F12" s="120"/>
      <c r="G12" s="465" t="s">
        <v>254</v>
      </c>
      <c r="H12" s="465"/>
    </row>
    <row r="13" spans="1:40" ht="18.75" customHeight="1" x14ac:dyDescent="0.25">
      <c r="A13" s="111">
        <v>2.4</v>
      </c>
      <c r="B13" s="111" t="s">
        <v>255</v>
      </c>
      <c r="C13" s="120"/>
      <c r="D13" s="120"/>
      <c r="E13" s="120"/>
      <c r="F13" s="120"/>
      <c r="G13" s="465" t="s">
        <v>256</v>
      </c>
      <c r="H13" s="465"/>
    </row>
    <row r="14" spans="1:40" ht="18" customHeight="1" x14ac:dyDescent="0.25">
      <c r="A14" s="111">
        <v>3</v>
      </c>
      <c r="B14" s="111" t="s">
        <v>257</v>
      </c>
      <c r="C14" s="120"/>
      <c r="D14" s="120"/>
      <c r="E14" s="120"/>
      <c r="F14" s="120"/>
      <c r="G14" s="110"/>
      <c r="H14" s="99"/>
    </row>
    <row r="15" spans="1:40" ht="12.75" customHeight="1" x14ac:dyDescent="0.25">
      <c r="A15" s="111">
        <v>4</v>
      </c>
      <c r="B15" s="111" t="s">
        <v>258</v>
      </c>
      <c r="C15" s="120"/>
      <c r="D15" s="120"/>
      <c r="E15" s="120"/>
      <c r="F15" s="120"/>
      <c r="G15" s="110"/>
      <c r="H15" s="99"/>
    </row>
    <row r="16" spans="1:40" ht="16.5" customHeight="1" x14ac:dyDescent="0.25">
      <c r="A16" s="1"/>
      <c r="B16" s="1"/>
      <c r="C16" s="1"/>
      <c r="D16" s="1"/>
      <c r="E16" s="1"/>
      <c r="F16" s="1"/>
      <c r="G16" s="1"/>
      <c r="H16" s="1"/>
    </row>
    <row r="17" spans="1:9" ht="30" customHeight="1" x14ac:dyDescent="0.4">
      <c r="A17" s="98"/>
      <c r="B17" s="109" t="s">
        <v>259</v>
      </c>
      <c r="C17" s="98"/>
      <c r="D17" s="98"/>
      <c r="E17" s="98"/>
      <c r="F17" s="98"/>
      <c r="G17" s="98"/>
      <c r="H17" s="108" t="s">
        <v>260</v>
      </c>
    </row>
    <row r="18" spans="1:9" ht="101.25" customHeight="1" x14ac:dyDescent="0.25">
      <c r="B18" s="21" t="s">
        <v>261</v>
      </c>
      <c r="C18" s="21"/>
      <c r="D18" s="21"/>
      <c r="E18" s="21"/>
      <c r="F18" s="21"/>
      <c r="G18" s="106"/>
      <c r="H18" s="107" t="s">
        <v>262</v>
      </c>
      <c r="I18" s="107"/>
    </row>
    <row r="19" spans="1:9" ht="30" x14ac:dyDescent="0.25">
      <c r="A19" s="41"/>
      <c r="B19" s="21" t="s">
        <v>263</v>
      </c>
      <c r="C19" s="21"/>
      <c r="D19" s="21"/>
      <c r="E19" s="21"/>
      <c r="F19" s="21"/>
      <c r="G19" s="10"/>
      <c r="H19" s="107" t="s">
        <v>264</v>
      </c>
    </row>
    <row r="20" spans="1:9" ht="45" x14ac:dyDescent="0.25">
      <c r="A20" s="41"/>
      <c r="B20" s="21" t="s">
        <v>265</v>
      </c>
      <c r="C20" s="21"/>
      <c r="D20" s="21"/>
      <c r="E20" s="21"/>
      <c r="F20" s="21"/>
      <c r="G20" s="10"/>
      <c r="H20" s="107" t="s">
        <v>266</v>
      </c>
    </row>
    <row r="21" spans="1:9" ht="45" x14ac:dyDescent="0.25">
      <c r="A21" s="37"/>
      <c r="B21" s="21" t="s">
        <v>267</v>
      </c>
      <c r="C21" s="21"/>
      <c r="D21" s="21"/>
      <c r="E21" s="21"/>
      <c r="F21" s="21"/>
      <c r="G21" s="10"/>
      <c r="H21" s="107" t="s">
        <v>268</v>
      </c>
    </row>
    <row r="22" spans="1:9" ht="30" x14ac:dyDescent="0.25">
      <c r="A22" s="46"/>
      <c r="B22" s="21" t="s">
        <v>269</v>
      </c>
      <c r="C22" s="21"/>
      <c r="D22" s="21"/>
      <c r="E22" s="21"/>
      <c r="F22" s="21"/>
      <c r="G22" s="10"/>
      <c r="H22" s="107" t="s">
        <v>270</v>
      </c>
    </row>
    <row r="23" spans="1:9" ht="45" x14ac:dyDescent="0.25">
      <c r="A23" s="47"/>
      <c r="B23" s="21" t="s">
        <v>271</v>
      </c>
      <c r="C23" s="21"/>
      <c r="D23" s="21"/>
      <c r="E23" s="21"/>
      <c r="F23" s="21"/>
      <c r="G23" s="10"/>
      <c r="H23" s="107" t="s">
        <v>272</v>
      </c>
    </row>
    <row r="24" spans="1:9" x14ac:dyDescent="0.25">
      <c r="B24" s="21" t="s">
        <v>273</v>
      </c>
      <c r="C24" s="21"/>
      <c r="D24" s="21"/>
      <c r="E24" s="21"/>
      <c r="F24" s="21"/>
      <c r="G24" s="10"/>
      <c r="H24" s="107"/>
    </row>
    <row r="25" spans="1:9" x14ac:dyDescent="0.25">
      <c r="B25" s="21" t="s">
        <v>274</v>
      </c>
      <c r="C25" s="21"/>
      <c r="D25" s="21"/>
      <c r="E25" s="21"/>
      <c r="F25" s="21"/>
      <c r="G25" s="10"/>
      <c r="H25" s="107"/>
    </row>
    <row r="26" spans="1:9" x14ac:dyDescent="0.25">
      <c r="B26" s="21" t="s">
        <v>275</v>
      </c>
      <c r="C26" s="462"/>
      <c r="D26" s="463"/>
      <c r="E26" s="463"/>
      <c r="F26" s="124"/>
      <c r="G26" s="11"/>
      <c r="H26" s="125"/>
    </row>
    <row r="28" spans="1:9" x14ac:dyDescent="0.25">
      <c r="B28" s="225"/>
      <c r="C28" s="225"/>
      <c r="D28" s="225">
        <v>2020</v>
      </c>
      <c r="E28" s="225">
        <v>2021</v>
      </c>
      <c r="F28" s="225">
        <v>2022</v>
      </c>
      <c r="G28" s="225">
        <v>2023</v>
      </c>
    </row>
    <row r="29" spans="1:9" x14ac:dyDescent="0.25">
      <c r="B29" s="225" t="s">
        <v>67</v>
      </c>
      <c r="C29" s="224"/>
      <c r="D29" s="224"/>
      <c r="E29" s="224"/>
      <c r="F29" s="224"/>
      <c r="G29" s="224"/>
    </row>
    <row r="30" spans="1:9" x14ac:dyDescent="0.25">
      <c r="B30" s="225" t="s">
        <v>2</v>
      </c>
      <c r="C30" s="224"/>
      <c r="D30" s="224"/>
      <c r="E30" s="224"/>
      <c r="F30" s="224"/>
      <c r="G30" s="224"/>
    </row>
    <row r="31" spans="1:9" x14ac:dyDescent="0.25">
      <c r="B31" s="225" t="s">
        <v>68</v>
      </c>
      <c r="C31" s="224"/>
      <c r="D31" s="224"/>
      <c r="E31" s="224"/>
      <c r="F31" s="224"/>
      <c r="G31" s="224"/>
    </row>
    <row r="32" spans="1:9" x14ac:dyDescent="0.25">
      <c r="B32" s="225" t="s">
        <v>4</v>
      </c>
      <c r="C32" s="224"/>
      <c r="D32" s="224"/>
      <c r="E32" s="224"/>
      <c r="F32" s="224"/>
      <c r="G32" s="224"/>
    </row>
    <row r="33" spans="2:7" x14ac:dyDescent="0.25">
      <c r="B33" s="225" t="s">
        <v>5</v>
      </c>
      <c r="C33" s="224"/>
      <c r="D33" s="224"/>
      <c r="E33" s="224"/>
      <c r="F33" s="224"/>
      <c r="G33" s="224"/>
    </row>
    <row r="34" spans="2:7" x14ac:dyDescent="0.25">
      <c r="B34" s="225" t="s">
        <v>6</v>
      </c>
      <c r="C34" s="224"/>
      <c r="D34" s="224"/>
      <c r="E34" s="224"/>
      <c r="F34" s="224"/>
      <c r="G34" s="224"/>
    </row>
    <row r="35" spans="2:7" ht="15" customHeight="1" x14ac:dyDescent="0.25">
      <c r="B35" s="225"/>
      <c r="C35" s="224"/>
      <c r="D35" s="224"/>
      <c r="E35" s="224"/>
      <c r="F35" s="224"/>
      <c r="G35" s="224"/>
    </row>
    <row r="36" spans="2:7" x14ac:dyDescent="0.25">
      <c r="B36" s="225" t="s">
        <v>8</v>
      </c>
      <c r="C36" s="224"/>
      <c r="D36" s="224">
        <v>0</v>
      </c>
      <c r="E36" s="224">
        <v>0</v>
      </c>
      <c r="F36" s="224">
        <v>0</v>
      </c>
      <c r="G36" s="224">
        <v>0</v>
      </c>
    </row>
    <row r="37" spans="2:7" ht="29.25" x14ac:dyDescent="0.25">
      <c r="B37" s="233" t="s">
        <v>66</v>
      </c>
      <c r="C37" s="224"/>
      <c r="D37" s="224"/>
      <c r="E37" s="224"/>
      <c r="F37" s="224"/>
      <c r="G37" s="224"/>
    </row>
    <row r="38" spans="2:7" x14ac:dyDescent="0.25">
      <c r="B38" s="207" t="s">
        <v>69</v>
      </c>
      <c r="C38" s="210"/>
      <c r="D38" s="210"/>
      <c r="E38" s="210"/>
      <c r="F38" s="210"/>
      <c r="G38" s="210"/>
    </row>
  </sheetData>
  <mergeCells count="6">
    <mergeCell ref="C26:E26"/>
    <mergeCell ref="B1:F1"/>
    <mergeCell ref="G10:H10"/>
    <mergeCell ref="G11:H11"/>
    <mergeCell ref="G12:H12"/>
    <mergeCell ref="G13:H13"/>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K41"/>
  <sheetViews>
    <sheetView zoomScaleNormal="100" workbookViewId="0">
      <selection activeCell="E11" sqref="E11"/>
    </sheetView>
  </sheetViews>
  <sheetFormatPr defaultColWidth="8.7109375" defaultRowHeight="33" customHeight="1" x14ac:dyDescent="0.25"/>
  <cols>
    <col min="2" max="2" width="47.28515625" customWidth="1"/>
    <col min="3" max="3" width="12.42578125" customWidth="1"/>
    <col min="4" max="5" width="16.28515625" customWidth="1"/>
    <col min="6" max="6" width="14.42578125" customWidth="1"/>
    <col min="7" max="7" width="11.140625" customWidth="1"/>
    <col min="8" max="8" width="55.7109375" customWidth="1"/>
  </cols>
  <sheetData>
    <row r="1" spans="1:37" ht="33" customHeight="1" x14ac:dyDescent="0.3">
      <c r="A1" s="7"/>
      <c r="B1" s="464" t="s">
        <v>276</v>
      </c>
      <c r="C1" s="464"/>
      <c r="D1" s="464"/>
      <c r="E1" s="464"/>
      <c r="F1" s="464"/>
      <c r="G1" s="7"/>
      <c r="H1" s="8"/>
    </row>
    <row r="2" spans="1:37" s="1" customFormat="1" ht="15" x14ac:dyDescent="0.25">
      <c r="A2" s="3"/>
      <c r="B2" s="211"/>
      <c r="C2" s="231">
        <v>2020</v>
      </c>
      <c r="D2" s="231">
        <v>2021</v>
      </c>
      <c r="E2" s="231">
        <v>2022</v>
      </c>
      <c r="F2" s="231">
        <v>2023</v>
      </c>
      <c r="G2" s="210"/>
      <c r="H2" s="209"/>
      <c r="I2" s="2"/>
      <c r="J2" s="2"/>
      <c r="K2" s="2"/>
      <c r="L2" s="2"/>
      <c r="M2" s="2"/>
      <c r="N2" s="2"/>
      <c r="O2" s="2"/>
      <c r="P2" s="2"/>
      <c r="Q2" s="2"/>
      <c r="R2" s="2"/>
      <c r="S2" s="2"/>
      <c r="T2" s="2"/>
      <c r="U2" s="2"/>
      <c r="V2" s="2"/>
      <c r="W2" s="2"/>
      <c r="X2" s="2"/>
      <c r="Y2" s="2"/>
      <c r="Z2" s="2"/>
      <c r="AA2" s="2"/>
      <c r="AB2" s="2"/>
      <c r="AC2" s="2"/>
      <c r="AD2" s="2"/>
      <c r="AE2" s="2"/>
      <c r="AF2" s="2"/>
      <c r="AG2" s="2"/>
      <c r="AH2" s="2"/>
      <c r="AI2" s="2"/>
      <c r="AJ2" s="2"/>
      <c r="AK2" s="2"/>
    </row>
    <row r="3" spans="1:37" s="1" customFormat="1" ht="27.75" customHeight="1" x14ac:dyDescent="0.25">
      <c r="A3" s="5" t="s">
        <v>71</v>
      </c>
      <c r="B3" s="211" t="s">
        <v>73</v>
      </c>
      <c r="C3" s="211"/>
      <c r="D3" s="211">
        <f>+(C3*H4)+C3</f>
        <v>0</v>
      </c>
      <c r="E3" s="211">
        <f>+(D3*H4)+D3</f>
        <v>0</v>
      </c>
      <c r="F3" s="211">
        <f>+(E3*H4)+E3</f>
        <v>0</v>
      </c>
      <c r="G3" s="210"/>
      <c r="H3" s="212" t="s">
        <v>74</v>
      </c>
      <c r="I3" s="2"/>
      <c r="J3" s="2"/>
      <c r="K3" s="2"/>
      <c r="L3" s="2"/>
      <c r="M3" s="2"/>
      <c r="N3" s="2"/>
      <c r="O3" s="2"/>
      <c r="P3" s="2"/>
      <c r="Q3" s="2"/>
      <c r="R3" s="2"/>
      <c r="S3" s="2"/>
      <c r="T3" s="2"/>
      <c r="U3" s="2"/>
      <c r="V3" s="2"/>
      <c r="W3" s="2"/>
      <c r="X3" s="2"/>
      <c r="Y3" s="2"/>
      <c r="Z3" s="2"/>
      <c r="AA3" s="2"/>
      <c r="AB3" s="2"/>
      <c r="AC3" s="2"/>
      <c r="AD3" s="2"/>
      <c r="AE3" s="2"/>
      <c r="AF3" s="2"/>
      <c r="AG3" s="2"/>
      <c r="AH3" s="2"/>
      <c r="AI3" s="2"/>
      <c r="AJ3" s="2"/>
      <c r="AK3" s="2"/>
    </row>
    <row r="4" spans="1:37" s="1" customFormat="1" ht="15" x14ac:dyDescent="0.25">
      <c r="A4" s="5" t="s">
        <v>72</v>
      </c>
      <c r="B4" s="211" t="s">
        <v>75</v>
      </c>
      <c r="C4" s="211"/>
      <c r="D4" s="211">
        <f>+(C4*H4)+C4</f>
        <v>0</v>
      </c>
      <c r="E4" s="211">
        <f>+(D4*H4)+D4</f>
        <v>0</v>
      </c>
      <c r="F4" s="211">
        <f>+(E4*H4)+E4</f>
        <v>0</v>
      </c>
      <c r="G4" s="210"/>
      <c r="H4" s="213">
        <v>2.5000000000000001E-2</v>
      </c>
      <c r="I4" s="2"/>
      <c r="J4" s="2"/>
      <c r="K4" s="2"/>
      <c r="L4" s="2"/>
      <c r="M4" s="2"/>
      <c r="N4" s="2"/>
      <c r="O4" s="2"/>
      <c r="P4" s="2"/>
      <c r="Q4" s="2"/>
      <c r="R4" s="2"/>
      <c r="S4" s="2"/>
      <c r="T4" s="2"/>
      <c r="U4" s="2"/>
      <c r="V4" s="2"/>
      <c r="W4" s="2"/>
      <c r="X4" s="2"/>
      <c r="Y4" s="2"/>
      <c r="Z4" s="2"/>
      <c r="AA4" s="2"/>
      <c r="AB4" s="2"/>
      <c r="AC4" s="2"/>
      <c r="AD4" s="2"/>
      <c r="AE4" s="2"/>
      <c r="AF4" s="2"/>
      <c r="AG4" s="2"/>
      <c r="AH4" s="2"/>
      <c r="AI4" s="2"/>
      <c r="AJ4" s="2"/>
      <c r="AK4" s="2"/>
    </row>
    <row r="5" spans="1:37" s="1" customFormat="1" ht="15" x14ac:dyDescent="0.25">
      <c r="A5" s="48"/>
      <c r="B5" s="49"/>
      <c r="C5" s="138"/>
      <c r="D5" s="138"/>
      <c r="E5" s="138"/>
      <c r="F5" s="138"/>
      <c r="G5" s="49"/>
      <c r="I5" s="2"/>
      <c r="J5" s="2"/>
      <c r="K5" s="2"/>
      <c r="L5" s="2"/>
      <c r="M5" s="2"/>
      <c r="N5" s="2"/>
      <c r="O5" s="2"/>
      <c r="P5" s="2"/>
      <c r="Q5" s="2"/>
      <c r="R5" s="2"/>
      <c r="S5" s="2"/>
      <c r="T5" s="2"/>
      <c r="U5" s="2"/>
      <c r="V5" s="2"/>
      <c r="W5" s="2"/>
      <c r="X5" s="2"/>
      <c r="Y5" s="2"/>
      <c r="Z5" s="2"/>
      <c r="AA5" s="2"/>
      <c r="AB5" s="2"/>
      <c r="AC5" s="2"/>
      <c r="AD5" s="2"/>
      <c r="AE5" s="2"/>
      <c r="AF5" s="2"/>
      <c r="AG5" s="2"/>
      <c r="AH5" s="2"/>
      <c r="AI5" s="2"/>
      <c r="AJ5" s="2"/>
      <c r="AK5" s="2"/>
    </row>
    <row r="6" spans="1:37" ht="18" customHeight="1" x14ac:dyDescent="0.25">
      <c r="A6" s="9">
        <v>1</v>
      </c>
      <c r="B6" s="9" t="s">
        <v>76</v>
      </c>
      <c r="C6" s="139"/>
      <c r="D6" s="139"/>
      <c r="E6" s="139"/>
      <c r="F6" s="139"/>
      <c r="G6" s="11"/>
      <c r="H6" s="8"/>
    </row>
    <row r="7" spans="1:37" ht="22.5" customHeight="1" x14ac:dyDescent="0.25">
      <c r="A7" s="10"/>
      <c r="B7" s="12"/>
      <c r="C7" s="140">
        <v>2020</v>
      </c>
      <c r="D7" s="140">
        <v>2021</v>
      </c>
      <c r="E7" s="140">
        <v>2022</v>
      </c>
      <c r="F7" s="140">
        <v>2023</v>
      </c>
      <c r="G7" s="13" t="s">
        <v>77</v>
      </c>
      <c r="H7" s="14"/>
    </row>
    <row r="8" spans="1:37" ht="24.75" customHeight="1" x14ac:dyDescent="0.25">
      <c r="A8" s="10"/>
      <c r="B8" s="15" t="s">
        <v>78</v>
      </c>
      <c r="C8" s="141">
        <f t="shared" ref="C8:F8" si="0">C3</f>
        <v>0</v>
      </c>
      <c r="D8" s="141">
        <f t="shared" si="0"/>
        <v>0</v>
      </c>
      <c r="E8" s="141"/>
      <c r="F8" s="141">
        <f t="shared" si="0"/>
        <v>0</v>
      </c>
      <c r="G8" s="11"/>
      <c r="H8" s="8"/>
    </row>
    <row r="9" spans="1:37" ht="22.5" customHeight="1" x14ac:dyDescent="0.25">
      <c r="A9" s="16">
        <v>2</v>
      </c>
      <c r="B9" s="17" t="s">
        <v>277</v>
      </c>
      <c r="C9" s="142"/>
      <c r="D9" s="142"/>
      <c r="E9" s="142"/>
      <c r="F9" s="142"/>
      <c r="G9" s="11"/>
      <c r="H9" s="8"/>
    </row>
    <row r="10" spans="1:37" ht="15" x14ac:dyDescent="0.25">
      <c r="A10" s="18"/>
      <c r="B10" s="19"/>
      <c r="C10" s="19">
        <v>2020</v>
      </c>
      <c r="D10" s="19">
        <v>2021</v>
      </c>
      <c r="E10" s="19">
        <v>2022</v>
      </c>
      <c r="F10" s="19">
        <v>2023</v>
      </c>
      <c r="G10" s="8"/>
      <c r="H10" s="8"/>
    </row>
    <row r="11" spans="1:37" ht="63" customHeight="1" x14ac:dyDescent="0.25">
      <c r="A11" s="20">
        <v>2.1</v>
      </c>
      <c r="B11" s="21" t="s">
        <v>278</v>
      </c>
      <c r="C11" s="143"/>
      <c r="D11" s="143"/>
      <c r="E11" s="143"/>
      <c r="F11" s="143"/>
      <c r="G11" s="468" t="s">
        <v>279</v>
      </c>
      <c r="H11" s="469"/>
    </row>
    <row r="12" spans="1:37" ht="56.25" customHeight="1" x14ac:dyDescent="0.25">
      <c r="A12" s="38">
        <v>2.2000000000000002</v>
      </c>
      <c r="B12" s="39" t="s">
        <v>280</v>
      </c>
      <c r="C12" s="40"/>
      <c r="D12" s="40"/>
      <c r="E12" s="40"/>
      <c r="F12" s="40"/>
      <c r="G12" s="475" t="s">
        <v>281</v>
      </c>
      <c r="H12" s="467"/>
    </row>
    <row r="13" spans="1:37" ht="19.5" customHeight="1" x14ac:dyDescent="0.25">
      <c r="A13" s="41" t="s">
        <v>140</v>
      </c>
      <c r="B13" s="42" t="s">
        <v>18</v>
      </c>
      <c r="C13" s="143"/>
      <c r="D13" s="143"/>
      <c r="E13" s="143"/>
      <c r="F13" s="143"/>
      <c r="G13" s="11"/>
      <c r="H13" s="8"/>
    </row>
    <row r="14" spans="1:37" ht="27" customHeight="1" x14ac:dyDescent="0.25">
      <c r="A14" s="41" t="s">
        <v>143</v>
      </c>
      <c r="B14" s="43" t="s">
        <v>282</v>
      </c>
      <c r="C14" s="143"/>
      <c r="D14" s="143"/>
      <c r="E14" s="143"/>
      <c r="F14" s="143"/>
      <c r="G14" s="11"/>
      <c r="H14" s="8"/>
    </row>
    <row r="15" spans="1:37" ht="28.5" customHeight="1" x14ac:dyDescent="0.25">
      <c r="A15" s="23">
        <v>2.2999999999999998</v>
      </c>
      <c r="B15" s="24" t="s">
        <v>45</v>
      </c>
      <c r="C15" s="25"/>
      <c r="D15" s="25"/>
      <c r="E15" s="25"/>
      <c r="F15" s="25"/>
      <c r="G15" s="11"/>
      <c r="H15" s="8"/>
    </row>
    <row r="16" spans="1:37" ht="36.75" customHeight="1" x14ac:dyDescent="0.25">
      <c r="A16" s="144" t="s">
        <v>283</v>
      </c>
      <c r="B16" s="145" t="s">
        <v>284</v>
      </c>
      <c r="C16" s="146"/>
      <c r="D16" s="146"/>
      <c r="E16" s="146"/>
      <c r="F16" s="146"/>
      <c r="G16" s="470" t="s">
        <v>285</v>
      </c>
      <c r="H16" s="471"/>
    </row>
    <row r="17" spans="1:8" ht="20.25" customHeight="1" x14ac:dyDescent="0.25">
      <c r="A17" s="147" t="s">
        <v>283</v>
      </c>
      <c r="B17" s="148" t="s">
        <v>286</v>
      </c>
      <c r="C17" s="330">
        <f>C12*C16</f>
        <v>0</v>
      </c>
      <c r="D17" s="330">
        <f t="shared" ref="D17:F17" si="1">D12*D16</f>
        <v>0</v>
      </c>
      <c r="E17" s="330">
        <f t="shared" si="1"/>
        <v>0</v>
      </c>
      <c r="F17" s="330">
        <f t="shared" si="1"/>
        <v>0</v>
      </c>
      <c r="G17" s="470" t="s">
        <v>287</v>
      </c>
      <c r="H17" s="471"/>
    </row>
    <row r="18" spans="1:8" ht="29.25" customHeight="1" x14ac:dyDescent="0.25">
      <c r="A18" s="26" t="s">
        <v>288</v>
      </c>
      <c r="B18" s="27" t="s">
        <v>289</v>
      </c>
      <c r="C18" s="28"/>
      <c r="D18" s="28"/>
      <c r="E18" s="28"/>
      <c r="F18" s="28"/>
      <c r="G18" s="472" t="s">
        <v>290</v>
      </c>
      <c r="H18" s="469"/>
    </row>
    <row r="19" spans="1:8" ht="30.75" customHeight="1" x14ac:dyDescent="0.25">
      <c r="A19" s="29" t="s">
        <v>291</v>
      </c>
      <c r="B19" s="22" t="s">
        <v>62</v>
      </c>
      <c r="C19" s="44"/>
      <c r="D19" s="44"/>
      <c r="E19" s="44"/>
      <c r="F19" s="44"/>
      <c r="G19" s="473" t="s">
        <v>292</v>
      </c>
      <c r="H19" s="474"/>
    </row>
    <row r="20" spans="1:8" ht="42" customHeight="1" x14ac:dyDescent="0.25">
      <c r="A20" s="29" t="s">
        <v>293</v>
      </c>
      <c r="B20" s="22" t="s">
        <v>39</v>
      </c>
      <c r="C20" s="44"/>
      <c r="D20" s="44"/>
      <c r="E20" s="44"/>
      <c r="F20" s="44"/>
      <c r="G20" s="472" t="s">
        <v>294</v>
      </c>
      <c r="H20" s="469"/>
    </row>
    <row r="21" spans="1:8" ht="20.25" customHeight="1" x14ac:dyDescent="0.25">
      <c r="A21" s="29" t="s">
        <v>295</v>
      </c>
      <c r="B21" s="22" t="s">
        <v>43</v>
      </c>
      <c r="C21" s="44"/>
      <c r="D21" s="44"/>
      <c r="E21" s="44"/>
      <c r="F21" s="44"/>
      <c r="G21" s="473" t="s">
        <v>296</v>
      </c>
      <c r="H21" s="474"/>
    </row>
    <row r="22" spans="1:8" ht="39.75" customHeight="1" x14ac:dyDescent="0.25">
      <c r="A22" s="30">
        <v>2.4</v>
      </c>
      <c r="B22" s="31" t="s">
        <v>297</v>
      </c>
      <c r="C22" s="32"/>
      <c r="D22" s="32"/>
      <c r="E22" s="32"/>
      <c r="F22" s="32"/>
      <c r="G22" s="472" t="s">
        <v>298</v>
      </c>
      <c r="H22" s="469"/>
    </row>
    <row r="23" spans="1:8" ht="18" customHeight="1" x14ac:dyDescent="0.25">
      <c r="A23" s="33" t="s">
        <v>299</v>
      </c>
      <c r="B23" s="34" t="s">
        <v>62</v>
      </c>
      <c r="C23" s="330">
        <f t="shared" ref="C23:F23" si="2">C17*C19</f>
        <v>0</v>
      </c>
      <c r="D23" s="330">
        <f t="shared" si="2"/>
        <v>0</v>
      </c>
      <c r="E23" s="330">
        <f t="shared" si="2"/>
        <v>0</v>
      </c>
      <c r="F23" s="330">
        <f t="shared" si="2"/>
        <v>0</v>
      </c>
      <c r="G23" s="11"/>
      <c r="H23" s="8"/>
    </row>
    <row r="24" spans="1:8" ht="18" customHeight="1" x14ac:dyDescent="0.25">
      <c r="A24" s="35" t="s">
        <v>300</v>
      </c>
      <c r="B24" s="36" t="s">
        <v>57</v>
      </c>
      <c r="C24" s="330">
        <f t="shared" ref="C24:F24" si="3">C17*C20</f>
        <v>0</v>
      </c>
      <c r="D24" s="330">
        <f t="shared" si="3"/>
        <v>0</v>
      </c>
      <c r="E24" s="330">
        <f t="shared" ref="E24" si="4">E17*E20</f>
        <v>0</v>
      </c>
      <c r="F24" s="330">
        <f t="shared" si="3"/>
        <v>0</v>
      </c>
      <c r="G24" s="11"/>
      <c r="H24" s="14"/>
    </row>
    <row r="25" spans="1:8" ht="19.5" customHeight="1" x14ac:dyDescent="0.25">
      <c r="A25" s="35" t="s">
        <v>301</v>
      </c>
      <c r="B25" s="36" t="s">
        <v>43</v>
      </c>
      <c r="C25" s="330">
        <f t="shared" ref="C25:F25" si="5">C17*C21</f>
        <v>0</v>
      </c>
      <c r="D25" s="330">
        <f t="shared" si="5"/>
        <v>0</v>
      </c>
      <c r="E25" s="330">
        <f t="shared" ref="E25" si="6">E17*E21</f>
        <v>0</v>
      </c>
      <c r="F25" s="330">
        <f t="shared" si="5"/>
        <v>0</v>
      </c>
      <c r="G25" s="11"/>
      <c r="H25" s="8"/>
    </row>
    <row r="26" spans="1:8" ht="33" customHeight="1" x14ac:dyDescent="0.25">
      <c r="A26" s="151">
        <v>2.5</v>
      </c>
      <c r="B26" s="149" t="s">
        <v>302</v>
      </c>
      <c r="C26" s="150"/>
      <c r="D26" s="150"/>
      <c r="E26" s="150"/>
      <c r="F26" s="150"/>
      <c r="G26" s="475" t="s">
        <v>303</v>
      </c>
      <c r="H26" s="467"/>
    </row>
    <row r="27" spans="1:8" ht="33" customHeight="1" x14ac:dyDescent="0.25">
      <c r="A27" s="152">
        <v>2.6</v>
      </c>
      <c r="B27" s="153" t="s">
        <v>304</v>
      </c>
      <c r="C27" s="154"/>
      <c r="D27" s="154"/>
      <c r="E27" s="154"/>
      <c r="F27" s="154"/>
      <c r="G27" s="466" t="s">
        <v>305</v>
      </c>
      <c r="H27" s="467"/>
    </row>
    <row r="28" spans="1:8" ht="33" customHeight="1" x14ac:dyDescent="0.25">
      <c r="A28" s="155">
        <v>2.7</v>
      </c>
      <c r="B28" s="156" t="s">
        <v>306</v>
      </c>
      <c r="C28" s="157">
        <f>C26-C27</f>
        <v>0</v>
      </c>
      <c r="D28" s="157">
        <f>D26-D27</f>
        <v>0</v>
      </c>
      <c r="E28" s="157"/>
      <c r="F28" s="157">
        <f>F26-F27</f>
        <v>0</v>
      </c>
      <c r="G28" s="45"/>
      <c r="H28" s="8"/>
    </row>
    <row r="29" spans="1:8" ht="33" customHeight="1" x14ac:dyDescent="0.25">
      <c r="A29" s="257">
        <v>2.8</v>
      </c>
      <c r="B29" s="271" t="s">
        <v>66</v>
      </c>
      <c r="C29" s="316"/>
      <c r="D29" s="316"/>
      <c r="E29" s="316"/>
      <c r="F29" s="316"/>
      <c r="G29" s="245"/>
      <c r="H29" s="8"/>
    </row>
    <row r="30" spans="1:8" ht="33" customHeight="1" x14ac:dyDescent="0.25">
      <c r="A30" s="126"/>
      <c r="B30" s="46"/>
      <c r="C30" s="127"/>
      <c r="D30" s="127"/>
      <c r="E30" s="127"/>
      <c r="F30" s="127"/>
      <c r="G30" s="45"/>
      <c r="H30" s="8"/>
    </row>
    <row r="31" spans="1:8" ht="33" customHeight="1" x14ac:dyDescent="0.25">
      <c r="A31" s="126"/>
      <c r="B31" s="225"/>
      <c r="C31" s="225"/>
      <c r="D31" s="225">
        <v>2020</v>
      </c>
      <c r="E31" s="225">
        <v>2021</v>
      </c>
      <c r="F31" s="225">
        <v>2022</v>
      </c>
      <c r="G31" s="225">
        <v>2023</v>
      </c>
      <c r="H31" s="8"/>
    </row>
    <row r="32" spans="1:8" ht="33" customHeight="1" x14ac:dyDescent="0.25">
      <c r="A32" s="126"/>
      <c r="B32" s="225" t="s">
        <v>67</v>
      </c>
      <c r="C32" s="224"/>
      <c r="D32" s="224"/>
      <c r="E32" s="224"/>
      <c r="F32" s="224"/>
      <c r="G32" s="224"/>
      <c r="H32" s="8"/>
    </row>
    <row r="33" spans="1:8" ht="33" customHeight="1" x14ac:dyDescent="0.25">
      <c r="A33" s="126"/>
      <c r="B33" s="225" t="s">
        <v>2</v>
      </c>
      <c r="C33" s="224"/>
      <c r="D33" s="224"/>
      <c r="E33" s="224"/>
      <c r="F33" s="224"/>
      <c r="G33" s="224"/>
      <c r="H33" s="8"/>
    </row>
    <row r="34" spans="1:8" ht="33" customHeight="1" x14ac:dyDescent="0.25">
      <c r="A34" s="126"/>
      <c r="B34" s="225" t="s">
        <v>68</v>
      </c>
      <c r="C34" s="224"/>
      <c r="D34" s="224"/>
      <c r="E34" s="224"/>
      <c r="F34" s="224"/>
      <c r="G34" s="224"/>
      <c r="H34" s="8"/>
    </row>
    <row r="35" spans="1:8" ht="33" customHeight="1" x14ac:dyDescent="0.25">
      <c r="A35" s="7"/>
      <c r="B35" s="225" t="s">
        <v>4</v>
      </c>
      <c r="C35" s="224"/>
      <c r="D35" s="224"/>
      <c r="E35" s="224"/>
      <c r="F35" s="224"/>
      <c r="G35" s="224"/>
      <c r="H35" s="8"/>
    </row>
    <row r="36" spans="1:8" ht="33" customHeight="1" x14ac:dyDescent="0.25">
      <c r="A36" s="7"/>
      <c r="B36" s="225" t="s">
        <v>5</v>
      </c>
      <c r="C36" s="224"/>
      <c r="D36" s="224"/>
      <c r="E36" s="224"/>
      <c r="F36" s="224"/>
      <c r="G36" s="224"/>
      <c r="H36" s="8"/>
    </row>
    <row r="37" spans="1:8" ht="33" customHeight="1" x14ac:dyDescent="0.25">
      <c r="A37" s="7"/>
      <c r="B37" s="225" t="s">
        <v>6</v>
      </c>
      <c r="C37" s="224"/>
      <c r="D37" s="224"/>
      <c r="E37" s="224"/>
      <c r="F37" s="224"/>
      <c r="G37" s="224"/>
      <c r="H37" s="8"/>
    </row>
    <row r="38" spans="1:8" ht="33" customHeight="1" x14ac:dyDescent="0.25">
      <c r="B38" s="225"/>
      <c r="C38" s="224"/>
      <c r="D38" s="224"/>
      <c r="E38" s="224"/>
      <c r="F38" s="224"/>
      <c r="G38" s="224"/>
    </row>
    <row r="39" spans="1:8" ht="33" customHeight="1" x14ac:dyDescent="0.25">
      <c r="B39" s="225" t="s">
        <v>8</v>
      </c>
      <c r="C39" s="224"/>
      <c r="D39" s="224">
        <v>0</v>
      </c>
      <c r="E39" s="224">
        <v>0</v>
      </c>
      <c r="F39" s="224">
        <v>0</v>
      </c>
      <c r="G39" s="224">
        <v>0</v>
      </c>
    </row>
    <row r="40" spans="1:8" ht="33" customHeight="1" x14ac:dyDescent="0.25">
      <c r="B40" s="233" t="s">
        <v>66</v>
      </c>
      <c r="C40" s="224"/>
      <c r="D40" s="224"/>
      <c r="E40" s="224"/>
      <c r="F40" s="224"/>
      <c r="G40" s="224"/>
    </row>
    <row r="41" spans="1:8" ht="33" customHeight="1" x14ac:dyDescent="0.25">
      <c r="B41" s="207" t="s">
        <v>69</v>
      </c>
      <c r="C41" s="210"/>
      <c r="D41" s="210"/>
      <c r="E41" s="210"/>
      <c r="F41" s="210"/>
      <c r="G41" s="210"/>
    </row>
  </sheetData>
  <mergeCells count="12">
    <mergeCell ref="G27:H27"/>
    <mergeCell ref="B1:F1"/>
    <mergeCell ref="G11:H11"/>
    <mergeCell ref="G16:H16"/>
    <mergeCell ref="G17:H17"/>
    <mergeCell ref="G18:H18"/>
    <mergeCell ref="G19:H19"/>
    <mergeCell ref="G20:H20"/>
    <mergeCell ref="G21:H21"/>
    <mergeCell ref="G22:H22"/>
    <mergeCell ref="G12:H12"/>
    <mergeCell ref="G26:H26"/>
  </mergeCells>
  <pageMargins left="0.7" right="0.7" top="0.75" bottom="0.75" header="0.3" footer="0.3"/>
  <pageSetup paperSize="9"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35"/>
  <sheetViews>
    <sheetView workbookViewId="0">
      <selection activeCell="G31" sqref="G31"/>
    </sheetView>
  </sheetViews>
  <sheetFormatPr defaultColWidth="8.7109375" defaultRowHeight="15" x14ac:dyDescent="0.25"/>
  <cols>
    <col min="1" max="1" width="4.42578125" customWidth="1"/>
    <col min="2" max="2" width="31.42578125" customWidth="1"/>
    <col min="7" max="7" width="52.42578125" customWidth="1"/>
    <col min="8" max="8" width="15.7109375" customWidth="1"/>
  </cols>
  <sheetData>
    <row r="1" spans="1:7" ht="18.75" x14ac:dyDescent="0.3">
      <c r="B1" s="159" t="s">
        <v>307</v>
      </c>
      <c r="C1" s="159"/>
      <c r="D1" s="159"/>
      <c r="E1" s="159"/>
      <c r="F1" s="58"/>
    </row>
    <row r="2" spans="1:7" ht="15.75" thickBot="1" x14ac:dyDescent="0.3"/>
    <row r="3" spans="1:7" ht="15.75" thickTop="1" x14ac:dyDescent="0.25">
      <c r="B3" s="61" t="s">
        <v>308</v>
      </c>
      <c r="C3" s="62"/>
      <c r="D3" s="62"/>
      <c r="E3" s="62"/>
      <c r="F3" s="63"/>
      <c r="G3" s="63"/>
    </row>
    <row r="4" spans="1:7" ht="15.75" thickBot="1" x14ac:dyDescent="0.3">
      <c r="B4" s="64"/>
      <c r="C4" s="158">
        <v>2020</v>
      </c>
      <c r="D4" s="158">
        <v>2021</v>
      </c>
      <c r="E4" s="158">
        <v>2022</v>
      </c>
      <c r="F4" s="158">
        <v>2023</v>
      </c>
      <c r="G4" s="65" t="s">
        <v>133</v>
      </c>
    </row>
    <row r="5" spans="1:7" ht="33" customHeight="1" thickTop="1" x14ac:dyDescent="0.25">
      <c r="A5" s="131">
        <v>1</v>
      </c>
      <c r="B5" s="130" t="s">
        <v>137</v>
      </c>
      <c r="C5" s="130"/>
      <c r="D5" s="130"/>
      <c r="E5" s="130"/>
      <c r="F5" s="130"/>
      <c r="G5" s="130"/>
    </row>
    <row r="6" spans="1:7" ht="36" customHeight="1" x14ac:dyDescent="0.25">
      <c r="A6" s="131">
        <v>2</v>
      </c>
      <c r="B6" s="130" t="s">
        <v>309</v>
      </c>
      <c r="C6" s="130"/>
      <c r="D6" s="130"/>
      <c r="E6" s="130"/>
      <c r="F6" s="130"/>
      <c r="G6" s="130" t="s">
        <v>310</v>
      </c>
    </row>
    <row r="7" spans="1:7" ht="35.25" customHeight="1" x14ac:dyDescent="0.25">
      <c r="A7" s="131">
        <v>3</v>
      </c>
      <c r="B7" s="130" t="s">
        <v>311</v>
      </c>
      <c r="C7" s="132"/>
      <c r="D7" s="132"/>
      <c r="E7" s="132"/>
      <c r="F7" s="133"/>
      <c r="G7" s="130" t="s">
        <v>312</v>
      </c>
    </row>
    <row r="8" spans="1:7" ht="45.75" customHeight="1" x14ac:dyDescent="0.25">
      <c r="A8" s="131">
        <v>4</v>
      </c>
      <c r="B8" s="130" t="s">
        <v>313</v>
      </c>
      <c r="C8" s="132"/>
      <c r="D8" s="132"/>
      <c r="E8" s="132"/>
      <c r="F8" s="133"/>
      <c r="G8" s="263" t="s">
        <v>314</v>
      </c>
    </row>
    <row r="9" spans="1:7" ht="45.75" customHeight="1" x14ac:dyDescent="0.25">
      <c r="A9" s="131">
        <v>5</v>
      </c>
      <c r="B9" s="130" t="s">
        <v>315</v>
      </c>
      <c r="C9" s="132"/>
      <c r="D9" s="132"/>
      <c r="E9" s="132"/>
      <c r="F9" s="133"/>
      <c r="G9" s="263" t="s">
        <v>316</v>
      </c>
    </row>
    <row r="10" spans="1:7" ht="35.25" customHeight="1" x14ac:dyDescent="0.25">
      <c r="A10" s="131">
        <v>6</v>
      </c>
      <c r="B10" s="130" t="s">
        <v>317</v>
      </c>
      <c r="C10" s="132"/>
      <c r="D10" s="132"/>
      <c r="E10" s="132"/>
      <c r="F10" s="133"/>
      <c r="G10" s="130" t="s">
        <v>318</v>
      </c>
    </row>
    <row r="11" spans="1:7" ht="32.25" customHeight="1" x14ac:dyDescent="0.25">
      <c r="A11" s="131">
        <v>7</v>
      </c>
      <c r="B11" s="130" t="s">
        <v>319</v>
      </c>
      <c r="C11" s="132"/>
      <c r="D11" s="132"/>
      <c r="E11" s="132"/>
      <c r="F11" s="133"/>
      <c r="G11" s="130"/>
    </row>
    <row r="12" spans="1:7" s="128" customFormat="1" x14ac:dyDescent="0.25">
      <c r="A12" s="131">
        <v>8</v>
      </c>
      <c r="B12" s="134" t="s">
        <v>320</v>
      </c>
      <c r="C12" s="135"/>
      <c r="D12" s="135"/>
      <c r="E12" s="135"/>
      <c r="F12" s="136"/>
      <c r="G12" s="134"/>
    </row>
    <row r="13" spans="1:7" ht="15" customHeight="1" x14ac:dyDescent="0.25">
      <c r="A13" s="131">
        <v>9</v>
      </c>
      <c r="B13" s="444" t="s">
        <v>321</v>
      </c>
      <c r="C13" s="445"/>
    </row>
    <row r="14" spans="1:7" ht="15" customHeight="1" x14ac:dyDescent="0.25">
      <c r="A14" s="131"/>
    </row>
    <row r="15" spans="1:7" x14ac:dyDescent="0.25">
      <c r="B15" s="225"/>
      <c r="C15" s="225"/>
      <c r="D15" s="225">
        <v>2020</v>
      </c>
      <c r="E15" s="225">
        <v>2021</v>
      </c>
      <c r="F15" s="225">
        <v>2022</v>
      </c>
      <c r="G15" s="225">
        <v>2023</v>
      </c>
    </row>
    <row r="16" spans="1:7" x14ac:dyDescent="0.25">
      <c r="B16" s="225" t="s">
        <v>67</v>
      </c>
      <c r="C16" s="224"/>
      <c r="D16" s="224"/>
      <c r="E16" s="224"/>
      <c r="F16" s="224"/>
      <c r="G16" s="224"/>
    </row>
    <row r="17" spans="2:7" x14ac:dyDescent="0.25">
      <c r="B17" s="225" t="s">
        <v>2</v>
      </c>
      <c r="C17" s="224"/>
      <c r="D17" s="224"/>
      <c r="E17" s="224"/>
      <c r="F17" s="224"/>
      <c r="G17" s="224"/>
    </row>
    <row r="18" spans="2:7" x14ac:dyDescent="0.25">
      <c r="B18" s="225" t="s">
        <v>68</v>
      </c>
      <c r="C18" s="224"/>
      <c r="D18" s="224"/>
      <c r="E18" s="224"/>
      <c r="F18" s="224"/>
      <c r="G18" s="224"/>
    </row>
    <row r="19" spans="2:7" x14ac:dyDescent="0.25">
      <c r="B19" s="225" t="s">
        <v>4</v>
      </c>
      <c r="C19" s="224"/>
      <c r="D19" s="224"/>
      <c r="E19" s="224"/>
      <c r="F19" s="224"/>
      <c r="G19" s="224"/>
    </row>
    <row r="20" spans="2:7" x14ac:dyDescent="0.25">
      <c r="B20" s="225" t="s">
        <v>5</v>
      </c>
      <c r="C20" s="224"/>
      <c r="D20" s="224"/>
      <c r="E20" s="224"/>
      <c r="F20" s="224"/>
      <c r="G20" s="224"/>
    </row>
    <row r="21" spans="2:7" x14ac:dyDescent="0.25">
      <c r="B21" s="225" t="s">
        <v>6</v>
      </c>
      <c r="C21" s="224"/>
      <c r="D21" s="224"/>
      <c r="E21" s="224"/>
      <c r="F21" s="224"/>
      <c r="G21" s="224"/>
    </row>
    <row r="22" spans="2:7" x14ac:dyDescent="0.25">
      <c r="B22" s="225"/>
      <c r="C22" s="224"/>
      <c r="D22" s="224"/>
      <c r="E22" s="224"/>
      <c r="F22" s="224"/>
      <c r="G22" s="224"/>
    </row>
    <row r="23" spans="2:7" x14ac:dyDescent="0.25">
      <c r="B23" s="225" t="s">
        <v>8</v>
      </c>
      <c r="C23" s="224"/>
      <c r="D23" s="224">
        <v>0</v>
      </c>
      <c r="E23" s="224">
        <v>0</v>
      </c>
      <c r="F23" s="224">
        <v>0</v>
      </c>
      <c r="G23" s="224">
        <v>0</v>
      </c>
    </row>
    <row r="24" spans="2:7" ht="43.5" x14ac:dyDescent="0.25">
      <c r="B24" s="233" t="s">
        <v>66</v>
      </c>
      <c r="C24" s="224"/>
      <c r="D24" s="224"/>
      <c r="E24" s="224"/>
      <c r="F24" s="224"/>
      <c r="G24" s="224"/>
    </row>
    <row r="25" spans="2:7" x14ac:dyDescent="0.25">
      <c r="B25" s="207" t="s">
        <v>69</v>
      </c>
      <c r="C25" s="210"/>
      <c r="D25" s="210"/>
      <c r="E25" s="210"/>
      <c r="F25" s="210"/>
      <c r="G25" s="210"/>
    </row>
    <row r="26" spans="2:7" ht="15.75" x14ac:dyDescent="0.25">
      <c r="B26" s="100" t="s">
        <v>235</v>
      </c>
    </row>
    <row r="27" spans="2:7" x14ac:dyDescent="0.25">
      <c r="B27" s="101"/>
      <c r="C27" s="113"/>
    </row>
    <row r="28" spans="2:7" x14ac:dyDescent="0.25">
      <c r="B28" s="101" t="s">
        <v>322</v>
      </c>
      <c r="C28" s="113"/>
    </row>
    <row r="29" spans="2:7" x14ac:dyDescent="0.25">
      <c r="B29" s="101" t="s">
        <v>241</v>
      </c>
      <c r="C29" s="113"/>
    </row>
    <row r="30" spans="2:7" x14ac:dyDescent="0.25">
      <c r="B30" s="101" t="s">
        <v>242</v>
      </c>
      <c r="C30" s="113"/>
    </row>
    <row r="31" spans="2:7" x14ac:dyDescent="0.25">
      <c r="B31" s="101" t="s">
        <v>240</v>
      </c>
      <c r="C31" s="113"/>
    </row>
    <row r="32" spans="2:7" x14ac:dyDescent="0.25">
      <c r="B32" s="101" t="s">
        <v>243</v>
      </c>
      <c r="C32" s="113"/>
    </row>
    <row r="33" spans="2:3" x14ac:dyDescent="0.25">
      <c r="B33" s="101" t="s">
        <v>244</v>
      </c>
      <c r="C33" s="113"/>
    </row>
    <row r="34" spans="2:3" x14ac:dyDescent="0.25">
      <c r="B34" s="129" t="s">
        <v>323</v>
      </c>
      <c r="C34" s="113"/>
    </row>
    <row r="35" spans="2:3" x14ac:dyDescent="0.25">
      <c r="B35" s="270" t="s">
        <v>324</v>
      </c>
    </row>
  </sheetData>
  <mergeCells count="1">
    <mergeCell ref="B13:C13"/>
  </mergeCells>
  <pageMargins left="0.7" right="0.7" top="0.75" bottom="0.75" header="0.3" footer="0.3"/>
  <pageSetup orientation="portrait" horizontalDpi="4294967293"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I27"/>
  <sheetViews>
    <sheetView workbookViewId="0">
      <selection activeCell="I8" sqref="I8"/>
    </sheetView>
  </sheetViews>
  <sheetFormatPr defaultColWidth="8.7109375" defaultRowHeight="15" x14ac:dyDescent="0.25"/>
  <cols>
    <col min="1" max="1" width="2.28515625" customWidth="1"/>
    <col min="2" max="2" width="29.7109375" customWidth="1"/>
    <col min="3" max="3" width="12.42578125" customWidth="1"/>
    <col min="4" max="4" width="13.7109375" customWidth="1"/>
    <col min="5" max="5" width="14.42578125" customWidth="1"/>
    <col min="6" max="6" width="13.7109375" customWidth="1"/>
    <col min="7" max="7" width="40" style="181" customWidth="1"/>
    <col min="8" max="8" width="17.7109375" customWidth="1"/>
    <col min="9" max="9" width="18.5703125" customWidth="1"/>
  </cols>
  <sheetData>
    <row r="1" spans="2:9" x14ac:dyDescent="0.25">
      <c r="B1" s="211"/>
      <c r="C1" s="398">
        <v>2020</v>
      </c>
      <c r="D1" s="398">
        <v>2021</v>
      </c>
      <c r="E1" s="398">
        <v>2022</v>
      </c>
      <c r="F1" s="398">
        <v>2023</v>
      </c>
      <c r="G1" s="210"/>
      <c r="H1" s="209"/>
      <c r="I1" s="209"/>
    </row>
    <row r="2" spans="2:9" s="397" customFormat="1" ht="42.75" x14ac:dyDescent="0.25">
      <c r="B2" s="394" t="s">
        <v>73</v>
      </c>
      <c r="C2" s="394">
        <v>5000000</v>
      </c>
      <c r="D2" s="394">
        <f>+(C2*H3)+C2</f>
        <v>5125000</v>
      </c>
      <c r="E2" s="394">
        <f>+(D2*H3)+D2</f>
        <v>5253125</v>
      </c>
      <c r="F2" s="394">
        <f>+(E2*H3)+E2</f>
        <v>5384453.125</v>
      </c>
      <c r="G2" s="395"/>
      <c r="H2" s="396" t="s">
        <v>74</v>
      </c>
      <c r="I2" s="396" t="s">
        <v>124</v>
      </c>
    </row>
    <row r="3" spans="2:9" x14ac:dyDescent="0.25">
      <c r="B3" s="211" t="s">
        <v>75</v>
      </c>
      <c r="C3" s="211">
        <v>2000000</v>
      </c>
      <c r="D3" s="211">
        <f>+(C3*H3)+C3</f>
        <v>2050000</v>
      </c>
      <c r="E3" s="211">
        <f>+(D3*H3)+D3</f>
        <v>2101250</v>
      </c>
      <c r="F3" s="211">
        <f>+(E3*H3)+E3</f>
        <v>2153781.25</v>
      </c>
      <c r="G3" s="210"/>
      <c r="H3" s="213">
        <v>2.5000000000000001E-2</v>
      </c>
      <c r="I3" s="213">
        <v>4.4999999999999998E-2</v>
      </c>
    </row>
    <row r="4" spans="2:9" ht="16.5" thickBot="1" x14ac:dyDescent="0.3">
      <c r="B4" s="57" t="s">
        <v>325</v>
      </c>
      <c r="C4" s="58"/>
      <c r="D4" s="58"/>
      <c r="E4" s="58"/>
      <c r="F4" s="58"/>
    </row>
    <row r="5" spans="2:9" ht="28.5" customHeight="1" thickTop="1" x14ac:dyDescent="0.25">
      <c r="B5" s="61" t="s">
        <v>326</v>
      </c>
      <c r="C5" s="62"/>
      <c r="D5" s="62"/>
      <c r="E5" s="62"/>
      <c r="F5" s="63"/>
      <c r="G5" s="182"/>
    </row>
    <row r="6" spans="2:9" ht="15.75" thickBot="1" x14ac:dyDescent="0.3">
      <c r="B6" s="64"/>
      <c r="C6" s="393">
        <v>2020</v>
      </c>
      <c r="D6" s="393">
        <v>2021</v>
      </c>
      <c r="E6" s="393">
        <v>2022</v>
      </c>
      <c r="F6" s="393">
        <v>2023</v>
      </c>
      <c r="G6" s="183" t="s">
        <v>133</v>
      </c>
    </row>
    <row r="7" spans="2:9" ht="27" thickTop="1" x14ac:dyDescent="0.25">
      <c r="B7" s="72" t="s">
        <v>327</v>
      </c>
      <c r="C7" s="66"/>
      <c r="D7" s="66"/>
      <c r="E7" s="66"/>
      <c r="F7" s="67"/>
      <c r="G7" s="184"/>
    </row>
    <row r="8" spans="2:9" ht="33.75" customHeight="1" x14ac:dyDescent="0.25">
      <c r="B8" s="72" t="s">
        <v>328</v>
      </c>
      <c r="C8" s="66"/>
      <c r="D8" s="66"/>
      <c r="E8" s="66"/>
      <c r="F8" s="67"/>
      <c r="G8" s="184" t="s">
        <v>329</v>
      </c>
    </row>
    <row r="9" spans="2:9" ht="39.75" customHeight="1" x14ac:dyDescent="0.25">
      <c r="B9" s="72" t="s">
        <v>330</v>
      </c>
      <c r="C9" s="59"/>
      <c r="D9" s="59"/>
      <c r="E9" s="59"/>
      <c r="F9" s="60"/>
      <c r="G9" s="184" t="s">
        <v>331</v>
      </c>
    </row>
    <row r="10" spans="2:9" ht="26.25" x14ac:dyDescent="0.25">
      <c r="B10" s="72" t="s">
        <v>332</v>
      </c>
      <c r="C10" s="59"/>
      <c r="D10" s="59"/>
      <c r="E10" s="59"/>
      <c r="F10" s="60"/>
      <c r="G10" s="184" t="s">
        <v>333</v>
      </c>
    </row>
    <row r="11" spans="2:9" ht="56.25" customHeight="1" x14ac:dyDescent="0.25">
      <c r="B11" s="72" t="s">
        <v>334</v>
      </c>
      <c r="C11" s="59"/>
      <c r="D11" s="59"/>
      <c r="E11" s="59"/>
      <c r="F11" s="60"/>
      <c r="G11" s="184" t="s">
        <v>335</v>
      </c>
    </row>
    <row r="12" spans="2:9" ht="51.75" x14ac:dyDescent="0.25">
      <c r="B12" s="71" t="s">
        <v>336</v>
      </c>
      <c r="C12" s="59"/>
      <c r="D12" s="59"/>
      <c r="E12" s="59"/>
      <c r="F12" s="60"/>
      <c r="G12" s="184" t="s">
        <v>337</v>
      </c>
    </row>
    <row r="13" spans="2:9" ht="26.25" x14ac:dyDescent="0.25">
      <c r="B13" s="72" t="s">
        <v>319</v>
      </c>
      <c r="C13" s="59"/>
      <c r="D13" s="59"/>
      <c r="E13" s="59"/>
      <c r="F13" s="60"/>
      <c r="G13" s="184"/>
    </row>
    <row r="14" spans="2:9" x14ac:dyDescent="0.25">
      <c r="B14" s="72" t="s">
        <v>258</v>
      </c>
      <c r="C14" s="59"/>
      <c r="D14" s="59"/>
      <c r="E14" s="59"/>
      <c r="F14" s="60"/>
      <c r="G14" s="184"/>
    </row>
    <row r="15" spans="2:9" x14ac:dyDescent="0.25">
      <c r="B15" s="68"/>
      <c r="C15" s="69"/>
      <c r="D15" s="69"/>
      <c r="E15" s="69"/>
      <c r="F15" s="70"/>
      <c r="G15" s="185"/>
    </row>
    <row r="17" spans="2:7" x14ac:dyDescent="0.25">
      <c r="B17" s="225"/>
      <c r="C17" s="225"/>
      <c r="D17" s="225">
        <v>2020</v>
      </c>
      <c r="E17" s="225">
        <v>2021</v>
      </c>
      <c r="F17" s="225">
        <v>2022</v>
      </c>
      <c r="G17" s="225">
        <v>2023</v>
      </c>
    </row>
    <row r="18" spans="2:7" x14ac:dyDescent="0.25">
      <c r="B18" s="225" t="s">
        <v>67</v>
      </c>
      <c r="C18" s="224"/>
      <c r="D18" s="224"/>
      <c r="E18" s="224"/>
      <c r="F18" s="224"/>
      <c r="G18" s="224"/>
    </row>
    <row r="19" spans="2:7" x14ac:dyDescent="0.25">
      <c r="B19" s="225" t="s">
        <v>2</v>
      </c>
      <c r="C19" s="224"/>
      <c r="D19" s="224"/>
      <c r="E19" s="224"/>
      <c r="F19" s="224"/>
      <c r="G19" s="224"/>
    </row>
    <row r="20" spans="2:7" x14ac:dyDescent="0.25">
      <c r="B20" s="225" t="s">
        <v>68</v>
      </c>
      <c r="C20" s="224"/>
      <c r="D20" s="224"/>
      <c r="E20" s="224"/>
      <c r="F20" s="224"/>
      <c r="G20" s="224"/>
    </row>
    <row r="21" spans="2:7" x14ac:dyDescent="0.25">
      <c r="B21" s="225" t="s">
        <v>4</v>
      </c>
      <c r="C21" s="224"/>
      <c r="D21" s="224"/>
      <c r="E21" s="224"/>
      <c r="F21" s="224"/>
      <c r="G21" s="224"/>
    </row>
    <row r="22" spans="2:7" x14ac:dyDescent="0.25">
      <c r="B22" s="225" t="s">
        <v>5</v>
      </c>
      <c r="C22" s="224"/>
      <c r="D22" s="224"/>
      <c r="E22" s="224"/>
      <c r="F22" s="224"/>
      <c r="G22" s="224"/>
    </row>
    <row r="23" spans="2:7" x14ac:dyDescent="0.25">
      <c r="B23" s="225" t="s">
        <v>6</v>
      </c>
      <c r="C23" s="224"/>
      <c r="D23" s="224"/>
      <c r="E23" s="224"/>
      <c r="F23" s="224"/>
      <c r="G23" s="224"/>
    </row>
    <row r="24" spans="2:7" x14ac:dyDescent="0.25">
      <c r="B24" s="225"/>
      <c r="C24" s="224"/>
      <c r="D24" s="224"/>
      <c r="E24" s="224"/>
      <c r="F24" s="224"/>
      <c r="G24" s="224"/>
    </row>
    <row r="25" spans="2:7" x14ac:dyDescent="0.25">
      <c r="B25" s="225" t="s">
        <v>8</v>
      </c>
      <c r="C25" s="224"/>
      <c r="D25" s="224">
        <v>0</v>
      </c>
      <c r="E25" s="224">
        <v>0</v>
      </c>
      <c r="F25" s="224">
        <v>0</v>
      </c>
      <c r="G25" s="224">
        <v>0</v>
      </c>
    </row>
    <row r="26" spans="2:7" ht="43.5" x14ac:dyDescent="0.25">
      <c r="B26" s="233" t="s">
        <v>66</v>
      </c>
      <c r="C26" s="224"/>
      <c r="D26" s="224"/>
      <c r="E26" s="224"/>
      <c r="F26" s="224"/>
      <c r="G26" s="224"/>
    </row>
    <row r="27" spans="2:7" x14ac:dyDescent="0.25">
      <c r="B27" s="207" t="s">
        <v>69</v>
      </c>
      <c r="C27" s="210"/>
      <c r="D27" s="210"/>
      <c r="E27" s="210"/>
      <c r="F27" s="210"/>
      <c r="G27" s="210"/>
    </row>
  </sheetData>
  <pageMargins left="0.7" right="0.7" top="0.75" bottom="0.75" header="0.3" footer="0.3"/>
  <pageSetup orientation="portrait" horizontalDpi="4294967293"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K34"/>
  <sheetViews>
    <sheetView topLeftCell="A16" workbookViewId="0">
      <selection activeCell="D39" sqref="D39"/>
    </sheetView>
  </sheetViews>
  <sheetFormatPr defaultColWidth="8.7109375" defaultRowHeight="15" x14ac:dyDescent="0.25"/>
  <cols>
    <col min="1" max="1" width="25.42578125" customWidth="1"/>
    <col min="5" max="5" width="11.42578125" customWidth="1"/>
    <col min="11" max="11" width="54.28515625" customWidth="1"/>
  </cols>
  <sheetData>
    <row r="1" spans="1:11" ht="19.5" thickBot="1" x14ac:dyDescent="0.35">
      <c r="A1" s="476" t="s">
        <v>338</v>
      </c>
      <c r="B1" s="476"/>
      <c r="C1" s="476"/>
      <c r="D1" s="476"/>
      <c r="E1" s="476"/>
      <c r="F1" s="476"/>
      <c r="G1" s="476"/>
      <c r="H1" s="476"/>
      <c r="I1" s="476"/>
      <c r="J1" s="476"/>
    </row>
    <row r="2" spans="1:11" ht="87.75" customHeight="1" thickBot="1" x14ac:dyDescent="0.3">
      <c r="A2" s="50" t="s">
        <v>339</v>
      </c>
      <c r="B2" s="51" t="s">
        <v>340</v>
      </c>
      <c r="C2" s="52" t="s">
        <v>341</v>
      </c>
      <c r="D2" s="52" t="s">
        <v>342</v>
      </c>
      <c r="E2" s="52" t="s">
        <v>343</v>
      </c>
      <c r="F2" s="52" t="s">
        <v>344</v>
      </c>
      <c r="G2" s="52" t="s">
        <v>345</v>
      </c>
      <c r="H2" s="52" t="s">
        <v>346</v>
      </c>
      <c r="I2" s="52" t="s">
        <v>347</v>
      </c>
      <c r="J2" s="51" t="s">
        <v>348</v>
      </c>
      <c r="K2" s="50" t="s">
        <v>349</v>
      </c>
    </row>
    <row r="3" spans="1:11" ht="15.75" thickBot="1" x14ac:dyDescent="0.3">
      <c r="A3" s="53" t="s">
        <v>350</v>
      </c>
      <c r="B3" s="54"/>
      <c r="C3" s="54"/>
      <c r="D3" s="54"/>
      <c r="E3" s="54"/>
      <c r="F3" s="54"/>
      <c r="G3" s="54"/>
      <c r="H3" s="54"/>
      <c r="I3" s="54"/>
      <c r="J3" s="54"/>
      <c r="K3" s="54"/>
    </row>
    <row r="4" spans="1:11" ht="26.25" thickBot="1" x14ac:dyDescent="0.3">
      <c r="A4" s="53" t="s">
        <v>351</v>
      </c>
      <c r="B4" s="54"/>
      <c r="C4" s="54"/>
      <c r="D4" s="54"/>
      <c r="E4" s="54"/>
      <c r="F4" s="54"/>
      <c r="G4" s="54"/>
      <c r="H4" s="54"/>
      <c r="I4" s="54"/>
      <c r="J4" s="54"/>
      <c r="K4" s="54"/>
    </row>
    <row r="5" spans="1:11" ht="26.25" thickBot="1" x14ac:dyDescent="0.3">
      <c r="A5" s="53" t="s">
        <v>352</v>
      </c>
      <c r="B5" s="54"/>
      <c r="C5" s="54"/>
      <c r="D5" s="54"/>
      <c r="E5" s="54"/>
      <c r="F5" s="54"/>
      <c r="G5" s="54"/>
      <c r="H5" s="54"/>
      <c r="I5" s="54"/>
      <c r="J5" s="54"/>
      <c r="K5" s="54"/>
    </row>
    <row r="6" spans="1:11" ht="26.25" thickBot="1" x14ac:dyDescent="0.3">
      <c r="A6" s="53" t="s">
        <v>353</v>
      </c>
      <c r="B6" s="54"/>
      <c r="C6" s="54"/>
      <c r="D6" s="54"/>
      <c r="E6" s="54"/>
      <c r="F6" s="54"/>
      <c r="G6" s="54"/>
      <c r="H6" s="54"/>
      <c r="I6" s="54"/>
      <c r="J6" s="54"/>
      <c r="K6" s="54"/>
    </row>
    <row r="7" spans="1:11" ht="26.25" thickBot="1" x14ac:dyDescent="0.3">
      <c r="A7" s="53" t="s">
        <v>354</v>
      </c>
      <c r="B7" s="54"/>
      <c r="C7" s="54"/>
      <c r="D7" s="54"/>
      <c r="E7" s="54"/>
      <c r="F7" s="54"/>
      <c r="G7" s="54"/>
      <c r="H7" s="54"/>
      <c r="I7" s="54"/>
      <c r="J7" s="54"/>
      <c r="K7" s="54"/>
    </row>
    <row r="8" spans="1:11" ht="26.25" thickBot="1" x14ac:dyDescent="0.3">
      <c r="A8" s="53" t="s">
        <v>355</v>
      </c>
      <c r="B8" s="54"/>
      <c r="C8" s="54"/>
      <c r="D8" s="54"/>
      <c r="E8" s="54"/>
      <c r="F8" s="54"/>
      <c r="G8" s="54"/>
      <c r="H8" s="54"/>
      <c r="I8" s="54"/>
      <c r="J8" s="54"/>
      <c r="K8" s="54"/>
    </row>
    <row r="9" spans="1:11" ht="26.25" thickBot="1" x14ac:dyDescent="0.3">
      <c r="A9" s="53" t="s">
        <v>356</v>
      </c>
      <c r="B9" s="54"/>
      <c r="C9" s="54"/>
      <c r="D9" s="54"/>
      <c r="E9" s="54"/>
      <c r="F9" s="54"/>
      <c r="G9" s="54"/>
      <c r="H9" s="54"/>
      <c r="I9" s="54"/>
      <c r="J9" s="54"/>
      <c r="K9" s="54"/>
    </row>
    <row r="10" spans="1:11" ht="15.75" thickBot="1" x14ac:dyDescent="0.3">
      <c r="A10" s="53" t="s">
        <v>357</v>
      </c>
      <c r="B10" s="54"/>
      <c r="C10" s="54"/>
      <c r="D10" s="54"/>
      <c r="E10" s="54"/>
      <c r="F10" s="54"/>
      <c r="G10" s="54"/>
      <c r="H10" s="54"/>
      <c r="I10" s="54"/>
      <c r="J10" s="54"/>
      <c r="K10" s="54"/>
    </row>
    <row r="11" spans="1:11" ht="26.25" thickBot="1" x14ac:dyDescent="0.3">
      <c r="A11" s="53" t="s">
        <v>358</v>
      </c>
      <c r="B11" s="54"/>
      <c r="C11" s="54"/>
      <c r="D11" s="54"/>
      <c r="E11" s="54"/>
      <c r="F11" s="54"/>
      <c r="G11" s="54"/>
      <c r="H11" s="54"/>
      <c r="I11" s="54"/>
      <c r="J11" s="54"/>
      <c r="K11" s="54"/>
    </row>
    <row r="12" spans="1:11" ht="26.25" thickBot="1" x14ac:dyDescent="0.3">
      <c r="A12" s="53" t="s">
        <v>359</v>
      </c>
      <c r="B12" s="54"/>
      <c r="C12" s="54"/>
      <c r="D12" s="54"/>
      <c r="E12" s="54"/>
      <c r="F12" s="54"/>
      <c r="G12" s="54"/>
      <c r="H12" s="54"/>
      <c r="I12" s="54"/>
      <c r="J12" s="54"/>
      <c r="K12" s="54"/>
    </row>
    <row r="13" spans="1:11" ht="39.75" customHeight="1" thickBot="1" x14ac:dyDescent="0.3">
      <c r="A13" s="53" t="s">
        <v>360</v>
      </c>
      <c r="B13" s="54"/>
      <c r="C13" s="54"/>
      <c r="D13" s="54"/>
      <c r="E13" s="54"/>
      <c r="F13" s="54"/>
      <c r="G13" s="54"/>
      <c r="H13" s="54"/>
      <c r="I13" s="54"/>
      <c r="J13" s="54"/>
      <c r="K13" s="54"/>
    </row>
    <row r="14" spans="1:11" ht="40.5" customHeight="1" thickBot="1" x14ac:dyDescent="0.3">
      <c r="A14" s="53" t="s">
        <v>361</v>
      </c>
      <c r="B14" s="54"/>
      <c r="C14" s="54"/>
      <c r="D14" s="54"/>
      <c r="E14" s="54"/>
      <c r="F14" s="54"/>
      <c r="G14" s="54"/>
      <c r="H14" s="54"/>
      <c r="I14" s="54"/>
      <c r="J14" s="54"/>
      <c r="K14" s="54"/>
    </row>
    <row r="15" spans="1:11" ht="18.75" customHeight="1" thickBot="1" x14ac:dyDescent="0.3">
      <c r="A15" s="53" t="s">
        <v>362</v>
      </c>
      <c r="B15" s="54"/>
      <c r="C15" s="54"/>
      <c r="D15" s="54"/>
      <c r="E15" s="54"/>
      <c r="F15" s="54"/>
      <c r="G15" s="54"/>
      <c r="H15" s="54"/>
      <c r="I15" s="54"/>
      <c r="J15" s="54"/>
      <c r="K15" s="54"/>
    </row>
    <row r="16" spans="1:11" ht="44.25" customHeight="1" thickBot="1" x14ac:dyDescent="0.3">
      <c r="A16" s="53" t="s">
        <v>363</v>
      </c>
      <c r="B16" s="54"/>
      <c r="C16" s="54"/>
      <c r="D16" s="54"/>
      <c r="E16" s="54"/>
      <c r="F16" s="54"/>
      <c r="G16" s="54"/>
      <c r="H16" s="54"/>
      <c r="I16" s="54"/>
      <c r="J16" s="54"/>
      <c r="K16" s="54"/>
    </row>
    <row r="17" spans="1:11" ht="15.75" thickBot="1" x14ac:dyDescent="0.3">
      <c r="A17" s="53" t="s">
        <v>364</v>
      </c>
      <c r="B17" s="54"/>
      <c r="C17" s="54"/>
      <c r="D17" s="54"/>
      <c r="E17" s="54"/>
      <c r="F17" s="54"/>
      <c r="G17" s="54"/>
      <c r="H17" s="54"/>
      <c r="I17" s="54"/>
      <c r="J17" s="54"/>
      <c r="K17" s="54"/>
    </row>
    <row r="18" spans="1:11" ht="15.75" thickBot="1" x14ac:dyDescent="0.3">
      <c r="A18" s="53" t="s">
        <v>365</v>
      </c>
      <c r="B18" s="54"/>
      <c r="C18" s="54"/>
      <c r="D18" s="54"/>
      <c r="E18" s="54"/>
      <c r="F18" s="54"/>
      <c r="G18" s="54"/>
      <c r="H18" s="54"/>
      <c r="I18" s="54"/>
      <c r="J18" s="54"/>
      <c r="K18" s="54"/>
    </row>
    <row r="19" spans="1:11" ht="15.75" thickBot="1" x14ac:dyDescent="0.3">
      <c r="A19" s="53" t="s">
        <v>366</v>
      </c>
      <c r="B19" s="54"/>
      <c r="C19" s="54"/>
      <c r="D19" s="54"/>
      <c r="E19" s="54"/>
      <c r="F19" s="54"/>
      <c r="G19" s="54"/>
      <c r="H19" s="54"/>
      <c r="I19" s="54"/>
      <c r="J19" s="54"/>
      <c r="K19" s="54"/>
    </row>
    <row r="20" spans="1:11" ht="15.75" thickBot="1" x14ac:dyDescent="0.3">
      <c r="A20" s="55" t="s">
        <v>367</v>
      </c>
      <c r="B20" s="54"/>
      <c r="C20" s="54"/>
      <c r="D20" s="54"/>
      <c r="E20" s="54"/>
      <c r="F20" s="54"/>
      <c r="G20" s="54"/>
      <c r="H20" s="54"/>
      <c r="I20" s="54"/>
      <c r="J20" s="54"/>
      <c r="K20" s="54"/>
    </row>
    <row r="21" spans="1:11" x14ac:dyDescent="0.25">
      <c r="A21" s="56" t="s">
        <v>368</v>
      </c>
    </row>
    <row r="24" spans="1:11" x14ac:dyDescent="0.25">
      <c r="A24" s="225"/>
      <c r="B24" s="225"/>
      <c r="C24" s="399">
        <v>2020</v>
      </c>
      <c r="D24" s="399">
        <v>2021</v>
      </c>
      <c r="E24" s="399">
        <v>2022</v>
      </c>
      <c r="F24" s="399">
        <v>2023</v>
      </c>
    </row>
    <row r="25" spans="1:11" x14ac:dyDescent="0.25">
      <c r="A25" s="225" t="s">
        <v>67</v>
      </c>
      <c r="B25" s="224"/>
      <c r="C25" s="224"/>
      <c r="D25" s="224"/>
      <c r="E25" s="224"/>
      <c r="F25" s="224"/>
    </row>
    <row r="26" spans="1:11" x14ac:dyDescent="0.25">
      <c r="A26" s="225" t="s">
        <v>2</v>
      </c>
      <c r="B26" s="224"/>
      <c r="C26" s="224"/>
      <c r="D26" s="224"/>
      <c r="E26" s="224"/>
      <c r="F26" s="224"/>
    </row>
    <row r="27" spans="1:11" x14ac:dyDescent="0.25">
      <c r="A27" s="225" t="s">
        <v>68</v>
      </c>
      <c r="B27" s="224"/>
      <c r="C27" s="224"/>
      <c r="D27" s="224"/>
      <c r="E27" s="224"/>
      <c r="F27" s="224"/>
    </row>
    <row r="28" spans="1:11" x14ac:dyDescent="0.25">
      <c r="A28" s="225" t="s">
        <v>4</v>
      </c>
      <c r="B28" s="224"/>
      <c r="C28" s="224"/>
      <c r="D28" s="224"/>
      <c r="E28" s="224"/>
      <c r="F28" s="224"/>
    </row>
    <row r="29" spans="1:11" x14ac:dyDescent="0.25">
      <c r="A29" s="225" t="s">
        <v>5</v>
      </c>
      <c r="B29" s="224"/>
      <c r="C29" s="224"/>
      <c r="D29" s="224"/>
      <c r="E29" s="224"/>
      <c r="F29" s="224"/>
    </row>
    <row r="30" spans="1:11" x14ac:dyDescent="0.25">
      <c r="A30" s="225" t="s">
        <v>6</v>
      </c>
      <c r="B30" s="224"/>
      <c r="C30" s="224"/>
      <c r="D30" s="224"/>
      <c r="E30" s="224"/>
      <c r="F30" s="224"/>
    </row>
    <row r="31" spans="1:11" x14ac:dyDescent="0.25">
      <c r="A31" s="225"/>
      <c r="B31" s="224"/>
      <c r="C31" s="224"/>
      <c r="D31" s="224"/>
      <c r="E31" s="224"/>
      <c r="F31" s="224"/>
    </row>
    <row r="32" spans="1:11" x14ac:dyDescent="0.25">
      <c r="A32" s="225" t="s">
        <v>8</v>
      </c>
      <c r="B32" s="224"/>
      <c r="C32" s="224">
        <v>0</v>
      </c>
      <c r="D32" s="224">
        <v>0</v>
      </c>
      <c r="E32" s="224">
        <v>0</v>
      </c>
      <c r="F32" s="224">
        <v>0</v>
      </c>
    </row>
    <row r="33" spans="1:6" ht="43.5" x14ac:dyDescent="0.25">
      <c r="A33" s="233" t="s">
        <v>66</v>
      </c>
      <c r="B33" s="224"/>
      <c r="C33" s="224"/>
      <c r="D33" s="224"/>
      <c r="E33" s="224"/>
      <c r="F33" s="224"/>
    </row>
    <row r="34" spans="1:6" x14ac:dyDescent="0.25">
      <c r="A34" s="207" t="s">
        <v>69</v>
      </c>
      <c r="B34" s="210"/>
      <c r="C34" s="210"/>
      <c r="D34" s="210"/>
      <c r="E34" s="210"/>
      <c r="F34" s="210"/>
    </row>
  </sheetData>
  <mergeCells count="1">
    <mergeCell ref="A1:J1"/>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FD8F35984187B64993DE72D08826EA3D" ma:contentTypeVersion="8" ma:contentTypeDescription="Crée un document." ma:contentTypeScope="" ma:versionID="0aa620415c70f3802056c5396fe1d1d4">
  <xsd:schema xmlns:xsd="http://www.w3.org/2001/XMLSchema" xmlns:xs="http://www.w3.org/2001/XMLSchema" xmlns:p="http://schemas.microsoft.com/office/2006/metadata/properties" xmlns:ns3="576e5f12-fbb9-4342-b6ed-b4ce81235a18" targetNamespace="http://schemas.microsoft.com/office/2006/metadata/properties" ma:root="true" ma:fieldsID="b7f81c80d9af021789f8a1500afa0b58" ns3:_="">
    <xsd:import namespace="576e5f12-fbb9-4342-b6ed-b4ce81235a18"/>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GenerationTime" minOccurs="0"/>
                <xsd:element ref="ns3:MediaServiceEventHashCode" minOccurs="0"/>
                <xsd:element ref="ns3:MediaServiceDateTaken" minOccurs="0"/>
                <xsd:element ref="ns3:MediaServiceOCR"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76e5f12-fbb9-4342-b6ed-b4ce81235a1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Location" ma:index="15"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D8B65F6-B987-4FF6-BA3A-02518906B405}">
  <ds:schemaRefs>
    <ds:schemaRef ds:uri="http://schemas.microsoft.com/sharepoint/v3/contenttype/forms"/>
  </ds:schemaRefs>
</ds:datastoreItem>
</file>

<file path=customXml/itemProps2.xml><?xml version="1.0" encoding="utf-8"?>
<ds:datastoreItem xmlns:ds="http://schemas.openxmlformats.org/officeDocument/2006/customXml" ds:itemID="{04F23595-0F2F-4146-9267-3ED73114D580}">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576e5f12-fbb9-4342-b6ed-b4ce81235a18"/>
    <ds:schemaRef ds:uri="http://schemas.microsoft.com/office/infopath/2007/PartnerControls"/>
    <ds:schemaRef ds:uri="http://www.w3.org/XML/1998/namespace"/>
    <ds:schemaRef ds:uri="http://purl.org/dc/dcmitype/"/>
  </ds:schemaRefs>
</ds:datastoreItem>
</file>

<file path=customXml/itemProps3.xml><?xml version="1.0" encoding="utf-8"?>
<ds:datastoreItem xmlns:ds="http://schemas.openxmlformats.org/officeDocument/2006/customXml" ds:itemID="{F260F954-E161-4476-8929-70D6C3F4A1B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76e5f12-fbb9-4342-b6ed-b4ce81235a1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4</vt:i4>
      </vt:variant>
    </vt:vector>
  </HeadingPairs>
  <TitlesOfParts>
    <vt:vector size="15" baseType="lpstr">
      <vt:lpstr>overview financing</vt:lpstr>
      <vt:lpstr>ACT</vt:lpstr>
      <vt:lpstr>RDTs</vt:lpstr>
      <vt:lpstr>LLINs </vt:lpstr>
      <vt:lpstr>IRS</vt:lpstr>
      <vt:lpstr>Severe Malaria-Artesunate</vt:lpstr>
      <vt:lpstr>SMC</vt:lpstr>
      <vt:lpstr>IPTp</vt:lpstr>
      <vt:lpstr>M&amp;E</vt:lpstr>
      <vt:lpstr>Programme management</vt:lpstr>
      <vt:lpstr>Advocacy, BCC</vt:lpstr>
      <vt:lpstr>'Programme management'!_Toc194423037</vt:lpstr>
      <vt:lpstr>'Advocacy, BCC'!_Toc194423040</vt:lpstr>
      <vt:lpstr>'LLINs '!OLE_LINK243</vt:lpstr>
      <vt:lpstr>'LLINs '!OLE_LINK245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Melanie Renshaw;Olumese Peter;Fall Soce</dc:creator>
  <cp:lastModifiedBy>Maria Schiavo</cp:lastModifiedBy>
  <cp:lastPrinted>2012-03-20T08:13:42Z</cp:lastPrinted>
  <dcterms:created xsi:type="dcterms:W3CDTF">2012-01-12T11:38:49Z</dcterms:created>
  <dcterms:modified xsi:type="dcterms:W3CDTF">2019-12-10T10:46:58Z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0x010100FD8F35984187B64993DE72D08826EA3D</vt:lpwstr>
  </property>
</Properties>
</file>