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autoCompressPictures="0" defaultThemeVersion="124226"/>
  <mc:AlternateContent xmlns:mc="http://schemas.openxmlformats.org/markup-compatibility/2006">
    <mc:Choice Requires="x15">
      <x15ac:absPath xmlns:x15ac="http://schemas.microsoft.com/office/spreadsheetml/2010/11/ac" url="https://rbmch-my.sharepoint.com/personal/maria_schiavo_endmalaria_org/Documents/Bureau/"/>
    </mc:Choice>
  </mc:AlternateContent>
  <xr:revisionPtr revIDLastSave="0" documentId="8_{91B54292-E771-4569-A4A9-7FB934523E2E}" xr6:coauthVersionLast="41" xr6:coauthVersionMax="41" xr10:uidLastSave="{00000000-0000-0000-0000-000000000000}"/>
  <bookViews>
    <workbookView xWindow="-120" yWindow="-120" windowWidth="20730" windowHeight="11160" tabRatio="707" activeTab="10" xr2:uid="{00000000-000D-0000-FFFF-FFFF00000000}"/>
  </bookViews>
  <sheets>
    <sheet name="Vue d'ensemble financements" sheetId="10" r:id="rId1"/>
    <sheet name="ACT" sheetId="33" r:id="rId2"/>
    <sheet name="TDR" sheetId="35" r:id="rId3"/>
    <sheet name="MILDA " sheetId="15" r:id="rId4"/>
    <sheet name="PID" sheetId="3" r:id="rId5"/>
    <sheet name="Paludisme sévère - artésunate" sheetId="13" r:id="rId6"/>
    <sheet name="CPS" sheetId="12" r:id="rId7"/>
    <sheet name="TPI" sheetId="6" r:id="rId8"/>
    <sheet name="S&amp;E" sheetId="5" r:id="rId9"/>
    <sheet name="Gestion des programmes" sheetId="7" r:id="rId10"/>
    <sheet name="Plaidoyer, CCC" sheetId="8" r:id="rId11"/>
  </sheets>
  <externalReferences>
    <externalReference r:id="rId12"/>
    <externalReference r:id="rId13"/>
  </externalReferences>
  <definedNames>
    <definedName name="_ftn1" localSheetId="9">'Gestion des programmes'!#REF!</definedName>
    <definedName name="_ftn2" localSheetId="9">'Gestion des programmes'!#REF!</definedName>
    <definedName name="_ftn3" localSheetId="9">'Gestion des programmes'!#REF!</definedName>
    <definedName name="_ftnref1" localSheetId="9">'Gestion des programmes'!#REF!</definedName>
    <definedName name="_ftnref2" localSheetId="9">'Gestion des programmes'!#REF!</definedName>
    <definedName name="_Toc194423037" localSheetId="9">'Gestion des programmes'!$A$1</definedName>
    <definedName name="_Toc194423040" localSheetId="10">'Plaidoyer, CCC'!$A$1</definedName>
    <definedName name="accomodation" localSheetId="5">'[1]NAF 2010-2012 COSTING'!#REF!</definedName>
    <definedName name="accomodation">'[1]NAF 2010-2012 COSTING'!#REF!</definedName>
    <definedName name="Advert" localSheetId="5">'[1]NAF 2010-2012 COSTING'!#REF!</definedName>
    <definedName name="Advert">'[1]NAF 2010-2012 COSTING'!#REF!</definedName>
    <definedName name="computer" localSheetId="5">'[1]NAF 2010-2012 COSTING'!#REF!</definedName>
    <definedName name="computer">'[1]NAF 2010-2012 COSTING'!#REF!</definedName>
    <definedName name="Cost_Category">[2]Definitions!$F$3:$F$15</definedName>
    <definedName name="Disease_components">[2]Definitions!$A$2:$D$2</definedName>
    <definedName name="Implementing_Entity_Type">[2]Definitions!$H$3:$H$9</definedName>
    <definedName name="intl" localSheetId="5">'[1]NAF 2010-2012 COSTING'!#REF!</definedName>
    <definedName name="intl">'[1]NAF 2010-2012 COSTING'!#REF!</definedName>
    <definedName name="local" localSheetId="5">'[1]NAF 2010-2012 COSTING'!#REF!</definedName>
    <definedName name="local">'[1]NAF 2010-2012 COSTING'!#REF!</definedName>
    <definedName name="OLE_LINK243" localSheetId="3">'MILDA '!$D$23</definedName>
    <definedName name="OLE_LINK245" localSheetId="3">'MILDA '!$E$23</definedName>
    <definedName name="petrol" localSheetId="5">'[1]NAF 2010-2012 COSTING'!#REF!</definedName>
    <definedName name="petrol">'[1]NAF 2010-2012 COSTING'!#REF!</definedName>
    <definedName name="printing" localSheetId="5">'[1]NAF 2010-2012 COSTING'!#REF!</definedName>
    <definedName name="printing">'[1]NAF 2010-2012 COSTING'!#REF!</definedName>
    <definedName name="ream" localSheetId="5">'[1]NAF 2010-2012 COSTING'!#REF!</definedName>
    <definedName name="ream">'[1]NAF 2010-2012 COSTING'!#REF!</definedName>
    <definedName name="stationery" localSheetId="5">'[1]NAF 2010-2012 COSTING'!#REF!</definedName>
    <definedName name="stationery">'[1]NAF 2010-2012 COSTING'!#REF!</definedName>
    <definedName name="subsistence" localSheetId="5">'[1]NAF 2010-2012 COSTING'!#REF!</definedName>
    <definedName name="subsistence">'[1]NAF 2010-2012 COSTING'!#REF!</definedName>
    <definedName name="toner" localSheetId="5">'[1]NAF 2010-2012 COSTING'!#REF!</definedName>
    <definedName name="toner">'[1]NAF 2010-2012 COSTING'!#REF!</definedName>
    <definedName name="workshop" localSheetId="5">'[1]NAF 2010-2012 COSTING'!#REF!</definedName>
    <definedName name="workshop">'[1]NAF 2010-2012 COSTING'!#REF!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3" i="15" l="1"/>
  <c r="G74" i="15" s="1"/>
  <c r="F73" i="15"/>
  <c r="F74" i="15" s="1"/>
  <c r="E73" i="15"/>
  <c r="E74" i="15" s="1"/>
  <c r="G49" i="15" l="1"/>
  <c r="G50" i="15" s="1"/>
  <c r="G55" i="15" s="1"/>
  <c r="F49" i="15"/>
  <c r="F50" i="15" s="1"/>
  <c r="E49" i="15"/>
  <c r="E50" i="15" s="1"/>
  <c r="E55" i="15" s="1"/>
  <c r="D49" i="15"/>
  <c r="D50" i="15" s="1"/>
  <c r="E69" i="15"/>
  <c r="F69" i="15"/>
  <c r="G69" i="15"/>
  <c r="E70" i="15"/>
  <c r="F70" i="15"/>
  <c r="G70" i="15"/>
  <c r="F55" i="15" l="1"/>
  <c r="F59" i="15" s="1"/>
  <c r="E54" i="15"/>
  <c r="E58" i="15" s="1"/>
  <c r="E59" i="15"/>
  <c r="G59" i="15"/>
  <c r="G54" i="15"/>
  <c r="G58" i="15" s="1"/>
  <c r="F54" i="15" l="1"/>
  <c r="G60" i="15"/>
  <c r="G56" i="15"/>
  <c r="E60" i="15"/>
  <c r="E56" i="15"/>
  <c r="F56" i="15" l="1"/>
  <c r="F58" i="15"/>
  <c r="F60" i="15" s="1"/>
  <c r="G30" i="15" l="1"/>
  <c r="G28" i="15" s="1"/>
  <c r="G36" i="15" s="1"/>
  <c r="F30" i="15"/>
  <c r="F28" i="15" s="1"/>
  <c r="E30" i="15"/>
  <c r="E28" i="15" s="1"/>
  <c r="F17" i="13" l="1"/>
  <c r="E17" i="13"/>
  <c r="E24" i="13" s="1"/>
  <c r="D17" i="13"/>
  <c r="C17" i="13"/>
  <c r="E25" i="13" l="1"/>
  <c r="E23" i="13"/>
  <c r="D4" i="35"/>
  <c r="E4" i="35" s="1"/>
  <c r="F4" i="35" s="1"/>
  <c r="D3" i="35"/>
  <c r="E3" i="35" s="1"/>
  <c r="F3" i="35" s="1"/>
  <c r="D3" i="6" l="1"/>
  <c r="E3" i="6" s="1"/>
  <c r="F3" i="6" s="1"/>
  <c r="D2" i="6"/>
  <c r="E2" i="6" s="1"/>
  <c r="F2" i="6" s="1"/>
  <c r="D4" i="13"/>
  <c r="E4" i="13" s="1"/>
  <c r="F4" i="13" s="1"/>
  <c r="D3" i="13"/>
  <c r="E3" i="13" s="1"/>
  <c r="F3" i="13" s="1"/>
  <c r="C5" i="3"/>
  <c r="C4" i="3"/>
  <c r="C103" i="15" l="1"/>
  <c r="G86" i="15"/>
  <c r="F86" i="15"/>
  <c r="E86" i="15"/>
  <c r="D86" i="15"/>
  <c r="D18" i="15"/>
  <c r="D20" i="15" s="1"/>
  <c r="D15" i="15"/>
  <c r="D17" i="15" s="1"/>
  <c r="D11" i="15"/>
  <c r="D12" i="15" s="1"/>
  <c r="D4" i="15"/>
  <c r="D3" i="15"/>
  <c r="E3" i="15" l="1"/>
  <c r="E4" i="3" s="1"/>
  <c r="D4" i="3"/>
  <c r="E4" i="15"/>
  <c r="D5" i="3"/>
  <c r="D13" i="15"/>
  <c r="D14" i="15" s="1"/>
  <c r="D22" i="15"/>
  <c r="E15" i="15"/>
  <c r="E17" i="15" s="1"/>
  <c r="E18" i="15"/>
  <c r="E20" i="15" s="1"/>
  <c r="F3" i="15" l="1"/>
  <c r="G18" i="15" s="1"/>
  <c r="G20" i="15" s="1"/>
  <c r="F18" i="15"/>
  <c r="F20" i="15" s="1"/>
  <c r="F15" i="15"/>
  <c r="F17" i="15" s="1"/>
  <c r="F4" i="15"/>
  <c r="F5" i="3" s="1"/>
  <c r="E5" i="3"/>
  <c r="D23" i="15"/>
  <c r="D27" i="15" s="1"/>
  <c r="E22" i="15"/>
  <c r="E9" i="10"/>
  <c r="E10" i="10" s="1"/>
  <c r="D9" i="10"/>
  <c r="D10" i="10" s="1"/>
  <c r="F22" i="15" l="1"/>
  <c r="F23" i="15" s="1"/>
  <c r="F27" i="15" s="1"/>
  <c r="F65" i="15" s="1"/>
  <c r="F4" i="3"/>
  <c r="G11" i="15"/>
  <c r="G12" i="15" s="1"/>
  <c r="G15" i="15"/>
  <c r="G17" i="15" s="1"/>
  <c r="G22" i="15" s="1"/>
  <c r="E24" i="15"/>
  <c r="E23" i="15"/>
  <c r="E27" i="15" s="1"/>
  <c r="E65" i="15" s="1"/>
  <c r="F28" i="13"/>
  <c r="F24" i="13"/>
  <c r="D23" i="13"/>
  <c r="C24" i="13"/>
  <c r="F8" i="13"/>
  <c r="D8" i="13"/>
  <c r="C8" i="13"/>
  <c r="E67" i="15" l="1"/>
  <c r="E71" i="15"/>
  <c r="F67" i="15"/>
  <c r="F71" i="15"/>
  <c r="F34" i="15"/>
  <c r="F35" i="15" s="1"/>
  <c r="E34" i="15"/>
  <c r="E35" i="15" s="1"/>
  <c r="F24" i="15"/>
  <c r="G13" i="15"/>
  <c r="G14" i="15" s="1"/>
  <c r="G23" i="15" s="1"/>
  <c r="G27" i="15" s="1"/>
  <c r="G65" i="15" s="1"/>
  <c r="D25" i="13"/>
  <c r="G24" i="15"/>
  <c r="D24" i="13"/>
  <c r="F25" i="13"/>
  <c r="F23" i="13"/>
  <c r="C25" i="13"/>
  <c r="C23" i="13"/>
  <c r="C28" i="13"/>
  <c r="D28" i="13"/>
  <c r="G67" i="15" l="1"/>
  <c r="G71" i="15"/>
  <c r="G34" i="15"/>
  <c r="G37" i="15" s="1"/>
  <c r="F37" i="15"/>
  <c r="F36" i="15"/>
  <c r="E37" i="15"/>
  <c r="E36" i="15"/>
  <c r="G25" i="15"/>
  <c r="G26" i="15" s="1"/>
  <c r="C9" i="10"/>
  <c r="C10" i="10" s="1"/>
  <c r="B9" i="10"/>
  <c r="B10" i="10" s="1"/>
  <c r="L14" i="7" l="1"/>
  <c r="K14" i="7"/>
  <c r="J14" i="7"/>
  <c r="D30" i="15" l="1"/>
  <c r="D28" i="15" s="1"/>
  <c r="D34" i="15" l="1"/>
  <c r="D37" i="15" s="1"/>
  <c r="D36" i="15"/>
</calcChain>
</file>

<file path=xl/sharedStrings.xml><?xml version="1.0" encoding="utf-8"?>
<sst xmlns="http://schemas.openxmlformats.org/spreadsheetml/2006/main" count="623" uniqueCount="623">
  <si>
    <r>
      <rPr>
        <sz val="11"/>
        <color theme="1"/>
        <rFont val="Calibri"/>
        <family val="2"/>
        <scheme val="minor"/>
      </rPr>
      <t>A</t>
    </r>
  </si>
  <si>
    <r>
      <rPr>
        <sz val="11"/>
        <color theme="1"/>
        <rFont val="Calibri"/>
        <family val="2"/>
        <scheme val="minor"/>
      </rPr>
      <t>B</t>
    </r>
  </si>
  <si>
    <r>
      <rPr>
        <sz val="11"/>
        <rFont val="Arial"/>
        <family val="2"/>
      </rPr>
      <t>Objectif :</t>
    </r>
  </si>
  <si>
    <r>
      <rPr>
        <sz val="11"/>
        <rFont val="Arial"/>
        <family val="2"/>
      </rPr>
      <t>Au moins 80 % de la population exposée au paludisme utilise des MILDA</t>
    </r>
  </si>
  <si>
    <r>
      <rPr>
        <sz val="11"/>
        <rFont val="Arial"/>
        <family val="2"/>
      </rPr>
      <t>MILDA</t>
    </r>
  </si>
  <si>
    <r>
      <rPr>
        <sz val="11"/>
        <rFont val="Arial"/>
        <family val="2"/>
      </rPr>
      <t>Niveau de référence</t>
    </r>
  </si>
  <si>
    <r>
      <rPr>
        <sz val="11"/>
        <rFont val="Arial"/>
        <family val="2"/>
      </rPr>
      <t>Cibles nationales</t>
    </r>
  </si>
  <si>
    <r>
      <rPr>
        <sz val="11"/>
        <rFont val="Arial"/>
        <family val="2"/>
      </rPr>
      <t>Hypothèses</t>
    </r>
  </si>
  <si>
    <r>
      <rPr>
        <sz val="11"/>
        <rFont val="Arial"/>
        <family val="2"/>
      </rPr>
      <t>Femmes enceintes</t>
    </r>
  </si>
  <si>
    <r>
      <rPr>
        <sz val="11"/>
        <rFont val="Arial"/>
        <family val="2"/>
      </rPr>
      <t>partenaire</t>
    </r>
  </si>
  <si>
    <r>
      <rPr>
        <sz val="11"/>
        <rFont val="Arial"/>
        <family val="2"/>
      </rPr>
      <t>total</t>
    </r>
  </si>
  <si>
    <r>
      <rPr>
        <sz val="11"/>
        <rFont val="Arial"/>
        <family val="2"/>
      </rPr>
      <t>Instructions</t>
    </r>
  </si>
  <si>
    <r>
      <rPr>
        <sz val="11"/>
        <rFont val="Arial"/>
        <family val="2"/>
      </rPr>
      <t>Remplacez tous les chiffres du tableau par vos propres données</t>
    </r>
  </si>
  <si>
    <r>
      <rPr>
        <sz val="11"/>
        <rFont val="Arial"/>
        <family val="2"/>
      </rPr>
      <t>Couverture de 100 %</t>
    </r>
  </si>
  <si>
    <r>
      <rPr>
        <sz val="11"/>
        <rFont val="Arial"/>
        <family val="2"/>
      </rPr>
      <t>Prévention avec des MILDA</t>
    </r>
  </si>
  <si>
    <r>
      <rPr>
        <sz val="11"/>
        <rFont val="Arial"/>
        <family val="2"/>
      </rPr>
      <t>Pays impaludé</t>
    </r>
  </si>
  <si>
    <r>
      <rPr>
        <sz val="11"/>
        <rFont val="Arial"/>
        <family val="2"/>
      </rPr>
      <t>Pays exempts de paludisme</t>
    </r>
  </si>
  <si>
    <r>
      <rPr>
        <sz val="11"/>
        <rFont val="Arial"/>
        <family val="2"/>
      </rPr>
      <t xml:space="preserve"> Indiquer le pourcentage de femmes enceintes</t>
    </r>
  </si>
  <si>
    <r>
      <rPr>
        <sz val="11"/>
        <rFont val="Arial"/>
        <family val="2"/>
      </rPr>
      <t xml:space="preserve"> Indiquer le pourcentage d'enfants de moins de 1 an</t>
    </r>
  </si>
  <si>
    <r>
      <rPr>
        <sz val="11"/>
        <rFont val="Arial"/>
        <family val="2"/>
      </rPr>
      <t xml:space="preserve">1 moustiquaire pour 1,8 personne pour un nombre impair de personnes dans les ménages </t>
    </r>
  </si>
  <si>
    <r>
      <rPr>
        <sz val="11"/>
        <rFont val="Arial"/>
        <family val="2"/>
      </rPr>
      <t>Si cette couverture n’est pas universelle, indiquer le pourcentage de femmes enceintes couvertes et tenir compte de l’extension de la couverture</t>
    </r>
  </si>
  <si>
    <r>
      <rPr>
        <sz val="11"/>
        <rFont val="Arial"/>
        <family val="2"/>
      </rPr>
      <t>Si la couverture du PEV n’est pas universelle, indiquer le pourcentage de nourrissons couverts et tenir compte de l’extension de la couverture</t>
    </r>
  </si>
  <si>
    <r>
      <rPr>
        <b/>
        <sz val="10"/>
        <color theme="1"/>
        <rFont val="Calibri"/>
        <family val="2"/>
      </rPr>
      <t xml:space="preserve">POPULATION </t>
    </r>
  </si>
  <si>
    <r>
      <rPr>
        <b/>
        <sz val="10"/>
        <color theme="1"/>
        <rFont val="Calibri"/>
        <family val="2"/>
      </rPr>
      <t>REMARQUES</t>
    </r>
  </si>
  <si>
    <r>
      <rPr>
        <b/>
        <sz val="10"/>
        <color theme="1"/>
        <rFont val="Calibri"/>
        <family val="2"/>
      </rPr>
      <t>Population totale exposée</t>
    </r>
  </si>
  <si>
    <r>
      <rPr>
        <b/>
        <sz val="10"/>
        <color theme="1"/>
        <rFont val="Arial"/>
        <family val="2"/>
      </rPr>
      <t>ANALYSE DES LACUNES POUR LES ACT</t>
    </r>
  </si>
  <si>
    <r>
      <rPr>
        <b/>
        <sz val="10"/>
        <color theme="1"/>
        <rFont val="Arial"/>
        <family val="2"/>
      </rPr>
      <t>Couverture cible</t>
    </r>
  </si>
  <si>
    <r>
      <rPr>
        <sz val="10"/>
        <rFont val="Calibri"/>
        <family val="2"/>
      </rPr>
      <t>2.3.2</t>
    </r>
  </si>
  <si>
    <r>
      <rPr>
        <sz val="10"/>
        <rFont val="Calibri"/>
        <family val="2"/>
      </rPr>
      <t>2.3.2.1</t>
    </r>
  </si>
  <si>
    <r>
      <rPr>
        <sz val="10"/>
        <rFont val="Arial"/>
        <family val="2"/>
      </rPr>
      <t>Établissement de santé</t>
    </r>
  </si>
  <si>
    <r>
      <rPr>
        <sz val="10"/>
        <rFont val="Calibri"/>
        <family val="2"/>
      </rPr>
      <t>2.3.2.2</t>
    </r>
  </si>
  <si>
    <r>
      <rPr>
        <sz val="10"/>
        <rFont val="Arial"/>
        <family val="2"/>
      </rPr>
      <t xml:space="preserve">Gestion des cas communautaire </t>
    </r>
  </si>
  <si>
    <r>
      <rPr>
        <sz val="10"/>
        <rFont val="Calibri"/>
        <family val="2"/>
      </rPr>
      <t>2.3.2.3</t>
    </r>
  </si>
  <si>
    <r>
      <rPr>
        <sz val="10"/>
        <rFont val="Arial"/>
        <family val="2"/>
      </rPr>
      <t>Secteur privé</t>
    </r>
  </si>
  <si>
    <r>
      <rPr>
        <sz val="10"/>
        <rFont val="Calibri"/>
        <family val="2"/>
      </rPr>
      <t>2.4.1</t>
    </r>
  </si>
  <si>
    <r>
      <rPr>
        <sz val="10"/>
        <rFont val="Calibri"/>
        <family val="2"/>
      </rPr>
      <t>2.4.2</t>
    </r>
  </si>
  <si>
    <r>
      <rPr>
        <sz val="10"/>
        <rFont val="Arial"/>
        <family val="2"/>
      </rPr>
      <t>Gestion des cas communautaire</t>
    </r>
  </si>
  <si>
    <r>
      <rPr>
        <sz val="10"/>
        <rFont val="Calibri"/>
        <family val="2"/>
      </rPr>
      <t>2.4.3</t>
    </r>
  </si>
  <si>
    <r>
      <rPr>
        <sz val="10"/>
        <rFont val="Arial"/>
        <family val="2"/>
      </rPr>
      <t xml:space="preserve">Total </t>
    </r>
  </si>
  <si>
    <r>
      <rPr>
        <sz val="10"/>
        <rFont val="Arial"/>
        <family val="2"/>
      </rPr>
      <t>Nombre de cas de paludisme réduit par la lutte antivectorielle</t>
    </r>
  </si>
  <si>
    <r>
      <rPr>
        <b/>
        <sz val="10"/>
        <color theme="1"/>
        <rFont val="Arial"/>
        <family val="2"/>
      </rPr>
      <t>Pourcentage de diagnostics</t>
    </r>
  </si>
  <si>
    <r>
      <rPr>
        <b/>
        <sz val="10"/>
        <rFont val="Calibri"/>
        <family val="2"/>
      </rPr>
      <t>Nombre de traitements financés</t>
    </r>
    <r>
      <rPr>
        <b/>
        <i/>
        <sz val="10"/>
        <color indexed="12"/>
        <rFont val="Calibri"/>
        <family val="2"/>
      </rPr>
      <t>(Hypothèse L</t>
    </r>
    <r>
      <rPr>
        <b/>
        <sz val="10"/>
        <rFont val="Calibri"/>
        <family val="2"/>
      </rPr>
      <t>)</t>
    </r>
  </si>
  <si>
    <r>
      <rPr>
        <b/>
        <sz val="10"/>
        <color theme="1"/>
        <rFont val="Calibri"/>
        <family val="2"/>
      </rPr>
      <t>ANALYSE DES LACUNES POUR LES TDR</t>
    </r>
  </si>
  <si>
    <r>
      <rPr>
        <sz val="10"/>
        <color theme="1"/>
        <rFont val="Calibri"/>
        <family val="2"/>
      </rPr>
      <t xml:space="preserve">% de couverture de diagnostic par microscopie </t>
    </r>
  </si>
  <si>
    <r>
      <rPr>
        <b/>
        <sz val="10"/>
        <color theme="1"/>
        <rFont val="Calibri"/>
        <family val="2"/>
      </rPr>
      <t xml:space="preserve">Nombre total de TDR nécessaires </t>
    </r>
  </si>
  <si>
    <r>
      <rPr>
        <b/>
        <sz val="10"/>
        <color theme="1"/>
        <rFont val="Calibri"/>
        <family val="2"/>
      </rPr>
      <t>Déficit final par rapport au nombre TDR nécessaire</t>
    </r>
  </si>
  <si>
    <r>
      <rPr>
        <b/>
        <sz val="10"/>
        <color indexed="60"/>
        <rFont val="Calibri"/>
        <family val="2"/>
      </rPr>
      <t>ANALYSE DES LACUNES POUR LES PID</t>
    </r>
  </si>
  <si>
    <r>
      <rPr>
        <b/>
        <sz val="10"/>
        <rFont val="Calibri"/>
        <family val="2"/>
      </rPr>
      <t>Nombre de cycles de pulvérisation par an</t>
    </r>
  </si>
  <si>
    <r>
      <rPr>
        <b/>
        <sz val="10"/>
        <color rgb="FF000000"/>
        <rFont val="Arial"/>
        <family val="2"/>
      </rPr>
      <t>Besoins de suivi-évaluation</t>
    </r>
  </si>
  <si>
    <r>
      <rPr>
        <sz val="10"/>
        <color rgb="FF000000"/>
        <rFont val="Calibri"/>
        <family val="2"/>
      </rPr>
      <t>Total</t>
    </r>
  </si>
  <si>
    <r>
      <rPr>
        <sz val="10"/>
        <color theme="1"/>
        <rFont val="Arial"/>
        <family val="2"/>
      </rPr>
      <t>Surveillance de routine</t>
    </r>
  </si>
  <si>
    <r>
      <rPr>
        <sz val="10"/>
        <color theme="1"/>
        <rFont val="Arial"/>
        <family val="2"/>
      </rPr>
      <t>Suivi logistique de routine</t>
    </r>
  </si>
  <si>
    <r>
      <rPr>
        <sz val="10"/>
        <color theme="1"/>
        <rFont val="Arial"/>
        <family val="2"/>
      </rPr>
      <t>Réunions pour la prise de décision</t>
    </r>
  </si>
  <si>
    <r>
      <rPr>
        <sz val="10"/>
        <color theme="1"/>
        <rFont val="Arial"/>
        <family val="2"/>
      </rPr>
      <t>Renforcement de la capacité à appliquer les réglementations</t>
    </r>
  </si>
  <si>
    <r>
      <rPr>
        <sz val="10"/>
        <color theme="1"/>
        <rFont val="Arial"/>
        <family val="2"/>
      </rPr>
      <t>Équipements (ordinateurs, GPS, PDA, etc.)</t>
    </r>
  </si>
  <si>
    <r>
      <rPr>
        <sz val="10"/>
        <color theme="1"/>
        <rFont val="Arial"/>
        <family val="2"/>
      </rPr>
      <t>Recherche opérationnelle</t>
    </r>
  </si>
  <si>
    <r>
      <rPr>
        <sz val="10"/>
        <color theme="1"/>
        <rFont val="Arial"/>
        <family val="2"/>
      </rPr>
      <t>Systèmes de prévision du risque épidémique/collecte de données</t>
    </r>
  </si>
  <si>
    <r>
      <rPr>
        <b/>
        <sz val="10"/>
        <color theme="1"/>
        <rFont val="Arial"/>
        <family val="2"/>
      </rPr>
      <t>Total des coûts estimés</t>
    </r>
  </si>
  <si>
    <r>
      <rPr>
        <sz val="10"/>
        <color theme="1"/>
        <rFont val="Arial"/>
        <family val="2"/>
      </rPr>
      <t>Ressources disponibles</t>
    </r>
  </si>
  <si>
    <r>
      <rPr>
        <b/>
        <sz val="10"/>
        <color theme="1"/>
        <rFont val="Arial"/>
        <family val="2"/>
      </rPr>
      <t>DÉFICIT DE FINANCEMENT</t>
    </r>
  </si>
  <si>
    <r>
      <rPr>
        <sz val="9"/>
        <color theme="1"/>
        <rFont val="Arial"/>
        <family val="2"/>
      </rPr>
      <t xml:space="preserve">* </t>
    </r>
    <r>
      <rPr>
        <i/>
        <sz val="9"/>
        <color theme="1"/>
        <rFont val="Arial"/>
        <family val="2"/>
      </rPr>
      <t>Les</t>
    </r>
    <r>
      <rPr>
        <sz val="9"/>
        <color theme="1"/>
        <rFont val="Arial"/>
        <family val="2"/>
      </rPr>
      <t xml:space="preserve"> </t>
    </r>
    <r>
      <rPr>
        <i/>
        <sz val="9"/>
        <color theme="1"/>
        <rFont val="Arial"/>
        <family val="2"/>
      </rPr>
      <t>notes en dessous du tableau rempli doivent être incluses pour indiquer la source des estimations de coûts (par exemple, budgets nationaux, estimations génériques données ci-dessous, etc.)</t>
    </r>
  </si>
  <si>
    <r>
      <rPr>
        <b/>
        <sz val="11"/>
        <color theme="1"/>
        <rFont val="Arial"/>
        <family val="2"/>
      </rPr>
      <t>Coût unitaire par activité</t>
    </r>
  </si>
  <si>
    <r>
      <rPr>
        <b/>
        <sz val="10"/>
        <rFont val="Arial"/>
        <family val="2"/>
      </rPr>
      <t>Nombre de boîtes de SP nécessaires (1 boîte = 1 000 comprimés)</t>
    </r>
  </si>
  <si>
    <r>
      <rPr>
        <sz val="10"/>
        <color theme="1"/>
        <rFont val="Arial"/>
        <family val="2"/>
      </rPr>
      <t> </t>
    </r>
    <r>
      <rPr>
        <b/>
        <sz val="10"/>
        <color theme="1"/>
        <rFont val="Arial"/>
        <family val="2"/>
      </rPr>
      <t>Domaine</t>
    </r>
  </si>
  <si>
    <r>
      <rPr>
        <b/>
        <sz val="10"/>
        <color theme="1"/>
        <rFont val="Arial"/>
        <family val="2"/>
      </rPr>
      <t>Gestion et assistance technique</t>
    </r>
  </si>
  <si>
    <r>
      <rPr>
        <sz val="10"/>
        <color theme="1"/>
        <rFont val="Arial"/>
        <family val="2"/>
      </rPr>
      <t>Aide à la planification décentralisée (spécifique au paludisme)</t>
    </r>
  </si>
  <si>
    <r>
      <rPr>
        <sz val="10"/>
        <color theme="1"/>
        <rFont val="Arial"/>
        <family val="2"/>
      </rPr>
      <t>Véhicules/Motos + Entretien</t>
    </r>
  </si>
  <si>
    <r>
      <rPr>
        <sz val="10"/>
        <color theme="1"/>
        <rFont val="Arial"/>
        <family val="2"/>
      </rPr>
      <t>Ordinateurs/Équipement de bureau</t>
    </r>
  </si>
  <si>
    <r>
      <rPr>
        <sz val="10"/>
        <color theme="1"/>
        <rFont val="Arial"/>
        <family val="2"/>
      </rPr>
      <t>Visites de terrain/Supervision </t>
    </r>
  </si>
  <si>
    <r>
      <rPr>
        <sz val="10"/>
        <color theme="1"/>
        <rFont val="Arial"/>
        <family val="2"/>
      </rPr>
      <t>Frais généraux et administratifs</t>
    </r>
  </si>
  <si>
    <r>
      <rPr>
        <b/>
        <sz val="10"/>
        <color theme="1"/>
        <rFont val="Arial"/>
        <family val="2"/>
      </rPr>
      <t>Renforcement institutionnel</t>
    </r>
  </si>
  <si>
    <r>
      <rPr>
        <sz val="10"/>
        <color theme="1"/>
        <rFont val="Arial"/>
        <family val="2"/>
      </rPr>
      <t xml:space="preserve">Laboratoire national/provincial </t>
    </r>
  </si>
  <si>
    <r>
      <rPr>
        <sz val="10"/>
        <color theme="1"/>
        <rFont val="Arial"/>
        <family val="2"/>
      </rPr>
      <t>Minilabs (PV)</t>
    </r>
  </si>
  <si>
    <r>
      <rPr>
        <sz val="10"/>
        <color theme="1"/>
        <rFont val="Arial"/>
        <family val="2"/>
      </rPr>
      <t>Capacité des laboratoires des établissements de santé (microscopes)</t>
    </r>
  </si>
  <si>
    <r>
      <rPr>
        <sz val="10"/>
        <color theme="1"/>
        <rFont val="Arial"/>
        <family val="2"/>
      </rPr>
      <t>Établissements de fourniture/de gestion des médicaments (y compris magasins, assistance technique, installation, fonctionnement)</t>
    </r>
  </si>
  <si>
    <r>
      <rPr>
        <b/>
        <sz val="10"/>
        <color theme="1"/>
        <rFont val="Arial"/>
        <family val="2"/>
      </rPr>
      <t>Formation générale/spécialisée</t>
    </r>
  </si>
  <si>
    <r>
      <rPr>
        <sz val="10"/>
        <color theme="1"/>
        <rFont val="Arial"/>
        <family val="2"/>
      </rPr>
      <t>Mise à jour du programme de formation, formation avant emploi</t>
    </r>
  </si>
  <si>
    <r>
      <rPr>
        <sz val="10"/>
        <color theme="1"/>
        <rFont val="Arial"/>
        <family val="2"/>
      </rPr>
      <t xml:space="preserve">Élaboration et diffusion d'aide-mémoire </t>
    </r>
  </si>
  <si>
    <r>
      <rPr>
        <b/>
        <sz val="10"/>
        <color theme="1"/>
        <rFont val="Arial"/>
        <family val="2"/>
      </rPr>
      <t>Ressources humaines</t>
    </r>
  </si>
  <si>
    <r>
      <rPr>
        <sz val="10"/>
        <color theme="1"/>
        <rFont val="Arial"/>
        <family val="2"/>
      </rPr>
      <t>Supervision de soutien de la part de la direction hospitalière (HMT) de la province/du district</t>
    </r>
  </si>
  <si>
    <r>
      <rPr>
        <sz val="10"/>
        <color theme="1"/>
        <rFont val="Arial"/>
        <family val="2"/>
      </rPr>
      <t>Supervision de soutien/CQ-AQ/OTJ du laboratoire de la province ou du district</t>
    </r>
  </si>
  <si>
    <r>
      <rPr>
        <sz val="10"/>
        <color theme="1"/>
        <rFont val="Arial"/>
        <family val="2"/>
      </rPr>
      <t>Assistance technique non spécifiée</t>
    </r>
  </si>
  <si>
    <r>
      <rPr>
        <b/>
        <sz val="10"/>
        <color theme="1"/>
        <rFont val="Arial"/>
        <family val="2"/>
      </rPr>
      <t xml:space="preserve">Total des coûts estimés </t>
    </r>
  </si>
  <si>
    <r>
      <rPr>
        <b/>
        <sz val="10"/>
        <color theme="1"/>
        <rFont val="Arial"/>
        <family val="2"/>
      </rPr>
      <t xml:space="preserve">Ressources disponibles </t>
    </r>
  </si>
  <si>
    <r>
      <rPr>
        <sz val="10"/>
        <color theme="1"/>
        <rFont val="Arial"/>
        <family val="2"/>
      </rPr>
      <t>Ressources disponibles</t>
    </r>
  </si>
  <si>
    <r>
      <rPr>
        <sz val="10"/>
        <color theme="1"/>
        <rFont val="Arial"/>
        <family val="2"/>
      </rPr>
      <t xml:space="preserve">DÉFICIT DE FINANCEMENT </t>
    </r>
  </si>
  <si>
    <r>
      <rPr>
        <sz val="10"/>
        <color theme="1"/>
        <rFont val="Arial"/>
        <family val="2"/>
      </rPr>
      <t xml:space="preserve">Élaboration et diffusion des politiques </t>
    </r>
  </si>
  <si>
    <r>
      <rPr>
        <b/>
        <sz val="10"/>
        <color theme="1"/>
        <rFont val="Arial"/>
        <family val="2"/>
      </rPr>
      <t>Soutien aux opérations des programmes nationaux de lutte contre le paludisme (PNLP)</t>
    </r>
  </si>
  <si>
    <r>
      <rPr>
        <b/>
        <sz val="10"/>
        <color theme="1"/>
        <rFont val="Arial"/>
        <family val="2"/>
      </rPr>
      <t>Soutien aux opérations provinciales des programmes nationaux de lutte contre le paludisme (PNLP)</t>
    </r>
  </si>
  <si>
    <r>
      <rPr>
        <sz val="10"/>
        <color theme="1"/>
        <rFont val="Arial"/>
        <family val="2"/>
      </rPr>
      <t xml:space="preserve">Personnel </t>
    </r>
  </si>
  <si>
    <r>
      <rPr>
        <b/>
        <sz val="12"/>
        <color theme="1"/>
        <rFont val="Arial"/>
        <family val="2"/>
      </rPr>
      <t xml:space="preserve">COMMENTAIRE : </t>
    </r>
    <r>
      <rPr>
        <b/>
        <sz val="12"/>
        <color theme="1"/>
        <rFont val="Arial"/>
        <family val="2"/>
      </rPr>
      <t xml:space="preserve">La liste dans le tableau ci-dessus n'est pas exhaustive. </t>
    </r>
    <r>
      <rPr>
        <b/>
        <sz val="12"/>
        <color theme="1"/>
        <rFont val="Arial"/>
        <family val="2"/>
      </rPr>
      <t>Chaque pays doit adapter cette liste à ses besoins et exigences spécifiques.</t>
    </r>
  </si>
  <si>
    <r>
      <rPr>
        <b/>
        <sz val="10"/>
        <color theme="1"/>
        <rFont val="Arial"/>
        <family val="2"/>
      </rPr>
      <t>PLAIDOYER</t>
    </r>
  </si>
  <si>
    <r>
      <rPr>
        <b/>
        <sz val="10"/>
        <color theme="1"/>
        <rFont val="Arial"/>
        <family val="2"/>
      </rPr>
      <t>Réunions de plaidoyer (nationales)</t>
    </r>
  </si>
  <si>
    <r>
      <rPr>
        <sz val="10"/>
        <color rgb="FF000000"/>
        <rFont val="Arial"/>
        <family val="2"/>
      </rPr>
      <t>Décideurs/Dirigeants</t>
    </r>
  </si>
  <si>
    <r>
      <rPr>
        <sz val="10"/>
        <color rgb="FF000000"/>
        <rFont val="Arial"/>
        <family val="2"/>
      </rPr>
      <t>Groupes techniques (associations médicales, médias, etc.)</t>
    </r>
  </si>
  <si>
    <r>
      <rPr>
        <b/>
        <sz val="10"/>
        <color theme="1"/>
        <rFont val="Arial"/>
        <family val="2"/>
      </rPr>
      <t>Événement de sensibilisation de masse (AMD)</t>
    </r>
  </si>
  <si>
    <r>
      <rPr>
        <b/>
        <sz val="10"/>
        <color theme="1"/>
        <rFont val="Arial"/>
        <family val="2"/>
      </rPr>
      <t>Bulletin trimestriel sur le paludisme</t>
    </r>
  </si>
  <si>
    <r>
      <rPr>
        <b/>
        <sz val="10"/>
        <color theme="1"/>
        <rFont val="Arial"/>
        <family val="2"/>
      </rPr>
      <t>Groupes de plaidoyer de district/communautaires</t>
    </r>
  </si>
  <si>
    <r>
      <rPr>
        <sz val="10"/>
        <color rgb="FF000000"/>
        <rFont val="Arial"/>
        <family val="2"/>
      </rPr>
      <t>Conception des supports</t>
    </r>
  </si>
  <si>
    <r>
      <rPr>
        <sz val="10"/>
        <color rgb="FF000000"/>
        <rFont val="Arial"/>
        <family val="2"/>
      </rPr>
      <t>Créer des groupes de plaidoyer de district</t>
    </r>
  </si>
  <si>
    <r>
      <rPr>
        <sz val="10"/>
        <color rgb="FF000000"/>
        <rFont val="Arial"/>
        <family val="2"/>
      </rPr>
      <t xml:space="preserve">Production et distribution de supports imprimés </t>
    </r>
  </si>
  <si>
    <r>
      <rPr>
        <sz val="10"/>
        <color rgb="FF000000"/>
        <rFont val="Arial"/>
        <family val="2"/>
      </rPr>
      <t>Réunions d'éducation communautaire</t>
    </r>
  </si>
  <si>
    <r>
      <rPr>
        <b/>
        <sz val="10"/>
        <color theme="1"/>
        <rFont val="Arial"/>
        <family val="2"/>
      </rPr>
      <t>Soutien aux programmes de santé scolaire</t>
    </r>
  </si>
  <si>
    <r>
      <rPr>
        <b/>
        <sz val="10"/>
        <color theme="1"/>
        <rFont val="Arial"/>
        <family val="2"/>
      </rPr>
      <t>Déficit dans les ressources</t>
    </r>
  </si>
  <si>
    <r>
      <rPr>
        <b/>
        <sz val="10"/>
        <color theme="1"/>
        <rFont val="Arial"/>
        <family val="2"/>
      </rPr>
      <t>CCC</t>
    </r>
    <r>
      <rPr>
        <b/>
        <sz val="10"/>
        <color rgb="FF000000"/>
        <rFont val="Arial"/>
        <family val="2"/>
      </rPr>
      <t> </t>
    </r>
  </si>
  <si>
    <r>
      <rPr>
        <b/>
        <sz val="10"/>
        <color rgb="FF000000"/>
        <rFont val="Arial"/>
        <family val="2"/>
      </rPr>
      <t>Stratégie communautaire de CCC/IEC/CIP</t>
    </r>
    <r>
      <rPr>
        <sz val="10"/>
        <color rgb="FF000000"/>
        <rFont val="Arial"/>
        <family val="2"/>
      </rPr>
      <t> </t>
    </r>
  </si>
  <si>
    <r>
      <rPr>
        <sz val="10"/>
        <color rgb="FF000000"/>
        <rFont val="Arial"/>
        <family val="2"/>
      </rPr>
      <t>Élaboration de supports (personne ressource communautaire/agent de santé communautaire - ASC)</t>
    </r>
  </si>
  <si>
    <r>
      <rPr>
        <sz val="10"/>
        <color rgb="FF000000"/>
        <rFont val="Arial"/>
        <family val="2"/>
      </rPr>
      <t>Supports/formation des ASC</t>
    </r>
  </si>
  <si>
    <r>
      <rPr>
        <b/>
        <sz val="10"/>
        <color rgb="FF000000"/>
        <rFont val="Arial"/>
        <family val="2"/>
      </rPr>
      <t xml:space="preserve">Communications de masse </t>
    </r>
  </si>
  <si>
    <r>
      <rPr>
        <sz val="10"/>
        <color rgb="FF000000"/>
        <rFont val="Arial"/>
        <family val="2"/>
      </rPr>
      <t>(Stratégie nationale de lutte contre le paludisme, interventions de base, techniques d'administration multiples sauf CIP)</t>
    </r>
  </si>
  <si>
    <r>
      <rPr>
        <sz val="10"/>
        <color rgb="FF000000"/>
        <rFont val="Arial"/>
        <family val="2"/>
      </rPr>
      <t>Supports de développement</t>
    </r>
  </si>
  <si>
    <r>
      <rPr>
        <sz val="10"/>
        <color rgb="FF000000"/>
        <rFont val="Arial"/>
        <family val="2"/>
      </rPr>
      <t>Campagne (non spécifiée)</t>
    </r>
  </si>
  <si>
    <r>
      <rPr>
        <b/>
        <sz val="10"/>
        <color rgb="FF000000"/>
        <rFont val="Arial"/>
        <family val="2"/>
      </rPr>
      <t>Campagnes spécifiques (planifiées)</t>
    </r>
  </si>
  <si>
    <r>
      <rPr>
        <sz val="10"/>
        <color rgb="FF000000"/>
        <rFont val="Arial"/>
        <family val="2"/>
      </rPr>
      <t>Utilisation des MII</t>
    </r>
  </si>
  <si>
    <r>
      <rPr>
        <sz val="10"/>
        <color rgb="FF000000"/>
        <rFont val="Arial"/>
        <family val="2"/>
      </rPr>
      <t xml:space="preserve">PID </t>
    </r>
  </si>
  <si>
    <r>
      <rPr>
        <sz val="10"/>
        <color rgb="FF000000"/>
        <rFont val="Arial"/>
        <family val="2"/>
      </rPr>
      <t>Politique de traitement actuelle</t>
    </r>
  </si>
  <si>
    <r>
      <rPr>
        <sz val="10"/>
        <color rgb="FF000000"/>
        <rFont val="Arial"/>
        <family val="2"/>
      </rPr>
      <t xml:space="preserve">Campagne médiatique de masse sur le PPG </t>
    </r>
  </si>
  <si>
    <r>
      <rPr>
        <b/>
        <sz val="12"/>
        <color theme="1"/>
        <rFont val="Arial"/>
        <family val="2"/>
      </rPr>
      <t xml:space="preserve">COMMENTAIRE : </t>
    </r>
    <r>
      <rPr>
        <b/>
        <sz val="12"/>
        <color theme="1"/>
        <rFont val="Arial"/>
        <family val="2"/>
      </rPr>
      <t>La liste dans le tableau est indicative, chaque pays doit insérer ou supprimer des éléments au besoin pour l’adapter à son Plan stratégique national</t>
    </r>
  </si>
  <si>
    <r>
      <rPr>
        <b/>
        <sz val="10"/>
        <rFont val="Calibri"/>
        <family val="2"/>
      </rPr>
      <t>Hypothèse A - Calculer la population vivant dans les zones ciblées</t>
    </r>
  </si>
  <si>
    <r>
      <rPr>
        <b/>
        <sz val="10"/>
        <rFont val="Calibri"/>
        <family val="2"/>
      </rPr>
      <t>Hypothèse B - Calculer le nombre de structures formelles et informelles devant faire l'objet d'une pulvérisation dans les zones ciblées</t>
    </r>
  </si>
  <si>
    <r>
      <rPr>
        <sz val="10"/>
        <rFont val="Arial"/>
        <family val="2"/>
      </rPr>
      <t xml:space="preserve">Cible de couverture par année basée sur le Plan stratégique national </t>
    </r>
  </si>
  <si>
    <r>
      <rPr>
        <b/>
        <sz val="10"/>
        <color rgb="FF000000"/>
        <rFont val="Arial"/>
        <family val="2"/>
      </rPr>
      <t xml:space="preserve">Commentaire : </t>
    </r>
    <r>
      <rPr>
        <b/>
        <sz val="10"/>
        <color rgb="FF000000"/>
        <rFont val="Arial"/>
        <family val="2"/>
      </rPr>
      <t xml:space="preserve">Indiquer le nombre (n) pour chaque activité planifiée par an en fonction du Plan stratégique national. </t>
    </r>
    <r>
      <rPr>
        <b/>
        <sz val="10"/>
        <color rgb="FF000000"/>
        <rFont val="Arial"/>
        <family val="2"/>
      </rPr>
      <t xml:space="preserve">Le coût unitaire de chaque activité aidera à calculer le coût total </t>
    </r>
  </si>
  <si>
    <r>
      <rPr>
        <sz val="10"/>
        <color theme="1"/>
        <rFont val="Arial"/>
        <family val="2"/>
      </rPr>
      <t>Suivi de l'efficacité des médicaments</t>
    </r>
  </si>
  <si>
    <r>
      <rPr>
        <sz val="10"/>
        <color theme="1"/>
        <rFont val="Arial"/>
        <family val="2"/>
      </rPr>
      <t>Suivi de la résistance aux insecticides</t>
    </r>
  </si>
  <si>
    <r>
      <rPr>
        <sz val="10"/>
        <color theme="1"/>
        <rFont val="Arial"/>
        <family val="2"/>
      </rPr>
      <t>Enquête sur les indicateurs du paludisme (EIP)</t>
    </r>
  </si>
  <si>
    <r>
      <rPr>
        <sz val="10"/>
        <color theme="1"/>
        <rFont val="Arial"/>
        <family val="2"/>
      </rPr>
      <t>Pharmacovigilance</t>
    </r>
  </si>
  <si>
    <r>
      <rPr>
        <sz val="10"/>
        <color theme="1"/>
        <rFont val="Arial"/>
        <family val="2"/>
      </rPr>
      <t>Enquêtes de suivi sur les MILDA</t>
    </r>
  </si>
  <si>
    <r>
      <rPr>
        <sz val="10"/>
        <color theme="1"/>
        <rFont val="Arial"/>
        <family val="2"/>
      </rPr>
      <t>Assurance qualité sur la PID</t>
    </r>
  </si>
  <si>
    <r>
      <rPr>
        <b/>
        <sz val="10"/>
        <color theme="1"/>
        <rFont val="Arial"/>
        <family val="2"/>
      </rPr>
      <t>Autres</t>
    </r>
  </si>
  <si>
    <r>
      <rPr>
        <sz val="10"/>
        <color theme="1"/>
        <rFont val="Arial"/>
        <family val="2"/>
      </rPr>
      <t xml:space="preserve">Gestion globale/Coordination/Bilans </t>
    </r>
  </si>
  <si>
    <r>
      <rPr>
        <b/>
        <sz val="10"/>
        <rFont val="Arial"/>
        <family val="2"/>
      </rPr>
      <t>Besoin approximatif de TPI</t>
    </r>
  </si>
  <si>
    <r>
      <rPr>
        <sz val="10"/>
        <rFont val="Arial"/>
        <family val="2"/>
      </rPr>
      <t>Nombre de femmes enceintes à cibler chaque année</t>
    </r>
  </si>
  <si>
    <r>
      <rPr>
        <sz val="10"/>
        <rFont val="Arial"/>
        <family val="2"/>
      </rPr>
      <t>La cible idéale représente 100 % du total des femmes enceintes vivant dans des zones de transmission stable, mais si la couverture des soins prénatals est faible, tenir compte de l'accroissement de la couverture au fil du temps.</t>
    </r>
  </si>
  <si>
    <r>
      <rPr>
        <sz val="10"/>
        <rFont val="Arial"/>
        <family val="2"/>
      </rPr>
      <t>Multiplier le nombre total de femmes enceintes vivant dans les zones ciblées par la couverture cible en pourcentage</t>
    </r>
  </si>
  <si>
    <r>
      <rPr>
        <sz val="10"/>
        <rFont val="Arial"/>
        <family val="2"/>
      </rPr>
      <t>Nombre de doses de TPI par femme</t>
    </r>
  </si>
  <si>
    <r>
      <rPr>
        <sz val="10"/>
        <rFont val="Arial"/>
        <family val="2"/>
      </rPr>
      <t>Nombre total de doses de TPI nécessaires</t>
    </r>
  </si>
  <si>
    <r>
      <rPr>
        <sz val="10"/>
        <rFont val="Arial"/>
        <family val="2"/>
      </rPr>
      <t>Multiplier le nombre total de femmes enceintes dans la zone ciblée par le nombre de doses</t>
    </r>
  </si>
  <si>
    <r>
      <rPr>
        <sz val="11"/>
        <rFont val="Calibri"/>
        <family val="2"/>
        <scheme val="minor"/>
      </rPr>
      <t>Nombre de doses actuellement financées</t>
    </r>
  </si>
  <si>
    <r>
      <rPr>
        <b/>
        <sz val="10"/>
        <rFont val="Calibri"/>
        <family val="2"/>
      </rPr>
      <t>Déficit à combler</t>
    </r>
  </si>
  <si>
    <r>
      <rPr>
        <b/>
        <sz val="10"/>
        <rFont val="Calibri"/>
        <family val="2"/>
      </rPr>
      <t>Hypothèse C. Dépend de la durée de la saison du paludisme et du type d'insecticide sélectionné</t>
    </r>
  </si>
  <si>
    <r>
      <rPr>
        <b/>
        <sz val="10"/>
        <rFont val="Calibri"/>
        <family val="2"/>
      </rPr>
      <t>nombre total de structures devant faire l'objet d'une pulvérisation chaque année</t>
    </r>
  </si>
  <si>
    <r>
      <rPr>
        <b/>
        <sz val="10"/>
        <rFont val="Calibri"/>
        <family val="2"/>
      </rPr>
      <t>Nombre de structures pour lesquelles un financement est déjà assuré</t>
    </r>
  </si>
  <si>
    <r>
      <rPr>
        <sz val="11"/>
        <color indexed="8"/>
        <rFont val="Arial"/>
        <family val="2"/>
      </rPr>
      <t>USD</t>
    </r>
  </si>
  <si>
    <r>
      <rPr>
        <sz val="11"/>
        <color indexed="8"/>
        <rFont val="Arial"/>
        <family val="2"/>
      </rPr>
      <t>Coût d'une moustiquaire</t>
    </r>
  </si>
  <si>
    <r>
      <rPr>
        <sz val="11"/>
        <color indexed="8"/>
        <rFont val="Arial"/>
        <family val="2"/>
      </rPr>
      <t>Entreposage</t>
    </r>
  </si>
  <si>
    <r>
      <rPr>
        <sz val="11"/>
        <color indexed="8"/>
        <rFont val="Arial"/>
        <family val="2"/>
      </rPr>
      <t>Distribution</t>
    </r>
  </si>
  <si>
    <r>
      <rPr>
        <sz val="11"/>
        <color indexed="8"/>
        <rFont val="Arial"/>
        <family val="2"/>
      </rPr>
      <t xml:space="preserve">Formation </t>
    </r>
  </si>
  <si>
    <r>
      <rPr>
        <sz val="11"/>
        <color indexed="8"/>
        <rFont val="Arial"/>
        <family val="2"/>
      </rPr>
      <t>Microplanification</t>
    </r>
  </si>
  <si>
    <r>
      <rPr>
        <sz val="11"/>
        <color indexed="8"/>
        <rFont val="Arial"/>
        <family val="2"/>
      </rPr>
      <t>Mobilisation sociale</t>
    </r>
  </si>
  <si>
    <r>
      <rPr>
        <sz val="11"/>
        <color indexed="8"/>
        <rFont val="Arial"/>
        <family val="2"/>
      </rPr>
      <t>Le S&amp;E englobe la supervision</t>
    </r>
  </si>
  <si>
    <r>
      <rPr>
        <sz val="11"/>
        <color theme="1"/>
        <rFont val="Arial"/>
        <family val="2"/>
      </rPr>
      <t xml:space="preserve">Total par moustiquaire </t>
    </r>
  </si>
  <si>
    <r>
      <rPr>
        <sz val="11"/>
        <color indexed="8"/>
        <rFont val="Arial"/>
        <family val="2"/>
      </rPr>
      <t>Transport</t>
    </r>
  </si>
  <si>
    <r>
      <rPr>
        <sz val="11"/>
        <color indexed="8"/>
        <rFont val="Arial"/>
        <family val="2"/>
      </rPr>
      <t>Hypothèses financières – exemple</t>
    </r>
  </si>
  <si>
    <r>
      <rPr>
        <b/>
        <sz val="10"/>
        <color rgb="FF000000"/>
        <rFont val="Calibri"/>
        <family val="2"/>
      </rPr>
      <t>Effectifs du personnel</t>
    </r>
  </si>
  <si>
    <r>
      <rPr>
        <b/>
        <sz val="10"/>
        <color rgb="FF000000"/>
        <rFont val="Calibri"/>
        <family val="2"/>
      </rPr>
      <t>Besoins</t>
    </r>
  </si>
  <si>
    <r>
      <rPr>
        <b/>
        <sz val="10"/>
        <color rgb="FF000000"/>
        <rFont val="Calibri"/>
        <family val="2"/>
      </rPr>
      <t>Disponible</t>
    </r>
  </si>
  <si>
    <r>
      <rPr>
        <b/>
        <sz val="10"/>
        <color rgb="FF000000"/>
        <rFont val="Calibri"/>
        <family val="2"/>
      </rPr>
      <t>Déficit</t>
    </r>
  </si>
  <si>
    <r>
      <rPr>
        <sz val="10"/>
        <color rgb="FF000000"/>
        <rFont val="Calibri"/>
        <family val="2"/>
      </rPr>
      <t>Responsable de programme</t>
    </r>
  </si>
  <si>
    <r>
      <rPr>
        <sz val="10"/>
        <color rgb="FF000000"/>
        <rFont val="Calibri"/>
        <family val="2"/>
      </rPr>
      <t>Responsable de programme adjoint</t>
    </r>
  </si>
  <si>
    <r>
      <rPr>
        <sz val="10"/>
        <color rgb="FF000000"/>
        <rFont val="Calibri"/>
        <family val="2"/>
      </rPr>
      <t xml:space="preserve">Gestion des cas </t>
    </r>
  </si>
  <si>
    <r>
      <rPr>
        <sz val="10"/>
        <color rgb="FF000000"/>
        <rFont val="Calibri"/>
        <family val="2"/>
      </rPr>
      <t>Lutte antivectorielle</t>
    </r>
  </si>
  <si>
    <r>
      <rPr>
        <sz val="10"/>
        <color rgb="FF000000"/>
        <rFont val="Calibri"/>
        <family val="2"/>
      </rPr>
      <t>Plaidoyer, communication et mobilisation sociale</t>
    </r>
  </si>
  <si>
    <r>
      <rPr>
        <sz val="10"/>
        <color rgb="FF000000"/>
        <rFont val="Calibri"/>
        <family val="2"/>
      </rPr>
      <t>Préparation et réponse aux épidémies</t>
    </r>
  </si>
  <si>
    <r>
      <rPr>
        <sz val="10"/>
        <color rgb="FF000000"/>
        <rFont val="Calibri"/>
        <family val="2"/>
      </rPr>
      <t>Surveillance, suivi et évaluation et recherche opérationnelle</t>
    </r>
  </si>
  <si>
    <r>
      <rPr>
        <sz val="10"/>
        <color rgb="FF000000"/>
        <rFont val="Calibri"/>
        <family val="2"/>
      </rPr>
      <t>Mobilisation des ressources et partenariats</t>
    </r>
  </si>
  <si>
    <r>
      <rPr>
        <sz val="10"/>
        <color rgb="FF000000"/>
        <rFont val="Calibri"/>
        <family val="2"/>
      </rPr>
      <t>Planification</t>
    </r>
  </si>
  <si>
    <r>
      <rPr>
        <sz val="10"/>
        <color rgb="FF000000"/>
        <rFont val="Calibri"/>
        <family val="2"/>
      </rPr>
      <t>Coordinateur de formation</t>
    </r>
  </si>
  <si>
    <r>
      <rPr>
        <sz val="10"/>
        <color rgb="FF000000"/>
        <rFont val="Calibri"/>
        <family val="2"/>
      </rPr>
      <t>Logisticien</t>
    </r>
  </si>
  <si>
    <r>
      <rPr>
        <b/>
        <sz val="10"/>
        <rFont val="Calibri"/>
        <family val="2"/>
      </rPr>
      <t xml:space="preserve">Remarque : vous trouverez des détails sur le calcul des éléments de coût de la PID à l'adresse http://www.rollbackmalaria.org/toolbox/tool_IRStoolkit.html. </t>
    </r>
  </si>
  <si>
    <r>
      <rPr>
        <sz val="11"/>
        <rFont val="Calibri"/>
        <family val="2"/>
        <scheme val="minor"/>
      </rPr>
      <t>Comprend les frais de personnel, le matériel, la nourriture, la location des locaux pour la formation et le suivi des coûts de supervision</t>
    </r>
  </si>
  <si>
    <r>
      <rPr>
        <b/>
        <sz val="10"/>
        <rFont val="Calibri"/>
        <family val="2"/>
      </rPr>
      <t>Coût total par structure/population protégée</t>
    </r>
  </si>
  <si>
    <r>
      <rPr>
        <b/>
        <sz val="20"/>
        <rFont val="Calibri"/>
        <family val="2"/>
      </rPr>
      <t>Calcul des besoins humains et financiers pour les opérations de pulvérisation</t>
    </r>
  </si>
  <si>
    <r>
      <rPr>
        <b/>
        <sz val="10"/>
        <rFont val="Calibri"/>
        <family val="2"/>
      </rPr>
      <t>Quantification des insecticides</t>
    </r>
  </si>
  <si>
    <r>
      <rPr>
        <b/>
        <sz val="10"/>
        <rFont val="Calibri"/>
        <family val="2"/>
      </rPr>
      <t>Opérations de pulvérisation et coûts administratifs</t>
    </r>
  </si>
  <si>
    <r>
      <rPr>
        <b/>
        <sz val="10"/>
        <rFont val="Calibri"/>
        <family val="2"/>
      </rPr>
      <t>Formation et supervision</t>
    </r>
  </si>
  <si>
    <r>
      <rPr>
        <b/>
        <sz val="10"/>
        <rFont val="Calibri"/>
        <family val="2"/>
      </rPr>
      <t>Mobilisation communautaire</t>
    </r>
  </si>
  <si>
    <r>
      <rPr>
        <b/>
        <sz val="10"/>
        <rFont val="Calibri"/>
        <family val="2"/>
      </rPr>
      <t>Suivi et établissement de rapports</t>
    </r>
  </si>
  <si>
    <r>
      <rPr>
        <sz val="11"/>
        <color rgb="FF000000"/>
        <rFont val="Arial"/>
        <family val="2"/>
      </rPr>
      <t>Ressources nationales</t>
    </r>
  </si>
  <si>
    <r>
      <rPr>
        <sz val="11"/>
        <color rgb="FF000000"/>
        <rFont val="Arial"/>
        <family val="2"/>
      </rPr>
      <t>Écart financier</t>
    </r>
  </si>
  <si>
    <r>
      <rPr>
        <sz val="11"/>
        <color rgb="FF000000"/>
        <rFont val="Arial"/>
        <family val="2"/>
      </rPr>
      <t>Besoin total en USD</t>
    </r>
  </si>
  <si>
    <r>
      <rPr>
        <sz val="11"/>
        <rFont val="Arial"/>
        <family val="2"/>
      </rPr>
      <t>PMI</t>
    </r>
  </si>
  <si>
    <r>
      <rPr>
        <sz val="11"/>
        <rFont val="Arial"/>
        <family val="2"/>
      </rPr>
      <t xml:space="preserve">Moustiquaires financées </t>
    </r>
  </si>
  <si>
    <r>
      <rPr>
        <b/>
        <sz val="10"/>
        <rFont val="Calibri"/>
        <family val="2"/>
      </rPr>
      <t>indiquer le nom de l'insecticide/des insecticides à utiliser</t>
    </r>
  </si>
  <si>
    <r>
      <rPr>
        <sz val="10"/>
        <color theme="1"/>
        <rFont val="Arial"/>
        <family val="2"/>
      </rPr>
      <t>Suivi de la durabilité des MILDA</t>
    </r>
  </si>
  <si>
    <r>
      <rPr>
        <b/>
        <sz val="10"/>
        <rFont val="Arial"/>
        <family val="2"/>
      </rPr>
      <t>Besoin approximatif de CPS</t>
    </r>
  </si>
  <si>
    <r>
      <rPr>
        <sz val="10"/>
        <rFont val="Arial"/>
        <family val="2"/>
      </rPr>
      <t>Commentaire : 3 comprimés par traitement ; par conséquent, multiplier le déficit à combler par trois, et diviser par 1 000 si des boîtes de 1 000 sont fournies</t>
    </r>
  </si>
  <si>
    <r>
      <rPr>
        <sz val="11"/>
        <rFont val="Calibri"/>
        <family val="2"/>
        <scheme val="minor"/>
      </rPr>
      <t>Population totale</t>
    </r>
  </si>
  <si>
    <r>
      <rPr>
        <sz val="11"/>
        <rFont val="Calibri"/>
        <family val="2"/>
        <scheme val="minor"/>
      </rPr>
      <t>Population de la zone cible pour la CPS</t>
    </r>
  </si>
  <si>
    <r>
      <rPr>
        <sz val="11"/>
        <rFont val="Calibri"/>
        <family val="2"/>
        <scheme val="minor"/>
      </rPr>
      <t>Transmission hautement saisonnière, avec plus de 60 % des transmissions survenant sur une période de 4 mois</t>
    </r>
  </si>
  <si>
    <r>
      <rPr>
        <sz val="11"/>
        <rFont val="Calibri"/>
        <family val="2"/>
        <scheme val="minor"/>
      </rPr>
      <t>Nombre d'enfants de moins de cinq ans dans la zone ciblée</t>
    </r>
  </si>
  <si>
    <r>
      <rPr>
        <sz val="10"/>
        <color indexed="8"/>
        <rFont val="Calibri"/>
        <family val="2"/>
      </rPr>
      <t>Coût de SP + AQ</t>
    </r>
  </si>
  <si>
    <r>
      <rPr>
        <b/>
        <sz val="10"/>
        <color indexed="8"/>
        <rFont val="Calibri"/>
        <family val="2"/>
      </rPr>
      <t>Total par enfant et par an</t>
    </r>
  </si>
  <si>
    <r>
      <rPr>
        <sz val="11"/>
        <color theme="1"/>
        <rFont val="Arial"/>
        <family val="2"/>
      </rPr>
      <t>Total des ressources disponibles</t>
    </r>
  </si>
  <si>
    <r>
      <rPr>
        <b/>
        <sz val="10"/>
        <color indexed="60"/>
        <rFont val="Calibri"/>
        <family val="2"/>
      </rPr>
      <t>ANALYSE DES LACUNES POUR L'INJECTION D'ARTÉSUNATE</t>
    </r>
  </si>
  <si>
    <r>
      <rPr>
        <b/>
        <sz val="10"/>
        <rFont val="Calibri"/>
        <family val="2"/>
      </rPr>
      <t xml:space="preserve">HYPOTHÈSE A : </t>
    </r>
    <r>
      <rPr>
        <b/>
        <sz val="10"/>
        <rFont val="Calibri"/>
        <family val="2"/>
      </rPr>
      <t xml:space="preserve">Lorsque les données proviennent du système d'information de la gestion sanitaire (HMIS) ou si les données sur la consommation des traitements ACT ont été utilisées pour déterminer les cas de paludisme, ce nombre doit être corrigé afin de prendre en compte l'ensemble de la population.  </t>
    </r>
  </si>
  <si>
    <r>
      <rPr>
        <b/>
        <sz val="10"/>
        <rFont val="Calibri"/>
        <family val="2"/>
      </rPr>
      <t>Couverture cible nationale des cas de paludisme sévère en %</t>
    </r>
    <r>
      <rPr>
        <b/>
        <i/>
        <sz val="10"/>
        <color indexed="12"/>
        <rFont val="Calibri"/>
        <family val="2"/>
      </rPr>
      <t>(Hypothèse B)</t>
    </r>
  </si>
  <si>
    <r>
      <rPr>
        <b/>
        <sz val="10"/>
        <rFont val="Calibri"/>
        <family val="2"/>
      </rPr>
      <t>Multiplier le nombre total de cas de paludisme (2.1) par la couverture cible (2.3.1.1)</t>
    </r>
  </si>
  <si>
    <r>
      <rPr>
        <b/>
        <sz val="10"/>
        <color indexed="12"/>
        <rFont val="Calibri"/>
        <family val="2"/>
      </rPr>
      <t xml:space="preserve">Couverture cible par secteur </t>
    </r>
    <r>
      <rPr>
        <b/>
        <i/>
        <sz val="10"/>
        <color indexed="12"/>
        <rFont val="Calibri"/>
        <family val="2"/>
      </rPr>
      <t>(Hypothèse C-F)</t>
    </r>
  </si>
  <si>
    <r>
      <rPr>
        <b/>
        <sz val="10"/>
        <rFont val="Calibri"/>
        <family val="2"/>
      </rPr>
      <t xml:space="preserve">HYPOTHÈSE C : </t>
    </r>
    <r>
      <rPr>
        <b/>
        <sz val="10"/>
        <rFont val="Calibri"/>
        <family val="2"/>
      </rPr>
      <t xml:space="preserve">Pourcentage livré dans chaque secteur. </t>
    </r>
    <r>
      <rPr>
        <b/>
        <sz val="10"/>
        <rFont val="Calibri"/>
        <family val="2"/>
      </rPr>
      <t xml:space="preserve">Ceci s’applique au secteur public, à la gestion de cas communautaire et au secteur privé. </t>
    </r>
  </si>
  <si>
    <r>
      <rPr>
        <b/>
        <sz val="10"/>
        <rFont val="Calibri"/>
        <family val="2"/>
      </rPr>
      <t xml:space="preserve">HYPOTHÈSE D : </t>
    </r>
    <r>
      <rPr>
        <b/>
        <sz val="10"/>
        <rFont val="Calibri"/>
        <family val="2"/>
      </rPr>
      <t>Proportion de cas de paludisme sévère gérés par un établissement de santé public</t>
    </r>
  </si>
  <si>
    <r>
      <rPr>
        <b/>
        <sz val="10"/>
        <rFont val="Calibri"/>
        <family val="2"/>
      </rPr>
      <t xml:space="preserve">HYPOTHÈSE E : </t>
    </r>
    <r>
      <rPr>
        <b/>
        <sz val="10"/>
        <rFont val="Calibri"/>
        <family val="2"/>
      </rPr>
      <t xml:space="preserve">Proportion de cas de paludisme sévère gérés (traitement avant orientation, par exemple artésunate par voie rectale) par le biais de la gestion des cas au niveau communautaire et/ou des soins de santé primaires </t>
    </r>
  </si>
  <si>
    <r>
      <rPr>
        <b/>
        <sz val="10"/>
        <rFont val="Calibri"/>
        <family val="2"/>
      </rPr>
      <t xml:space="preserve">HYPOTHÈSE F : </t>
    </r>
    <r>
      <rPr>
        <b/>
        <sz val="10"/>
        <rFont val="Calibri"/>
        <family val="2"/>
      </rPr>
      <t xml:space="preserve">Proportion de cas de paludisme sévère gérés dans le secteur privé </t>
    </r>
  </si>
  <si>
    <r>
      <rPr>
        <b/>
        <sz val="10"/>
        <rFont val="Calibri"/>
        <family val="2"/>
      </rPr>
      <t xml:space="preserve">HYPOTHÈSE G : calculer en multipliant le nombre total de cas de paludisme sévère ciblés par le pourcentage de couverture attendu pour chaque secteur. </t>
    </r>
    <r>
      <rPr>
        <b/>
        <sz val="10"/>
        <rFont val="Calibri"/>
        <family val="2"/>
      </rPr>
      <t>Appliquez ce calcul aux différentes sections ci-dessous</t>
    </r>
  </si>
  <si>
    <r>
      <rPr>
        <sz val="10"/>
        <rFont val="Calibri"/>
        <family val="2"/>
      </rPr>
      <t>Nombre de flacons d'artésunate nécessaire</t>
    </r>
  </si>
  <si>
    <r>
      <rPr>
        <b/>
        <sz val="10"/>
        <color indexed="8"/>
        <rFont val="Calibri"/>
        <family val="2"/>
      </rPr>
      <t xml:space="preserve">HYPOTHÈSE I : </t>
    </r>
    <r>
      <rPr>
        <b/>
        <sz val="10"/>
        <color indexed="8"/>
        <rFont val="Calibri"/>
        <family val="2"/>
      </rPr>
      <t>En moyenne, 3 flacons d'artésunate (flacon de 60 mg) sont nécessaires pour chaque patient</t>
    </r>
  </si>
  <si>
    <r>
      <rPr>
        <b/>
        <sz val="10"/>
        <rFont val="Calibri"/>
        <family val="2"/>
      </rPr>
      <t xml:space="preserve">HYPOTHÈSE J : </t>
    </r>
    <r>
      <rPr>
        <b/>
        <sz val="10"/>
        <rFont val="Calibri"/>
        <family val="2"/>
      </rPr>
      <t xml:space="preserve">Il s'agit du nombre de traitements à l'artésunate (injections) déjà financés ou disponibles sur la période visée. </t>
    </r>
  </si>
  <si>
    <r>
      <rPr>
        <b/>
        <sz val="14"/>
        <color theme="3"/>
        <rFont val="Arial"/>
        <family val="2"/>
      </rPr>
      <t>Synthèse globale des financements</t>
    </r>
  </si>
  <si>
    <r>
      <rPr>
        <b/>
        <sz val="14"/>
        <color theme="3"/>
        <rFont val="Calibri"/>
        <family val="2"/>
      </rPr>
      <t>ANALYSE DES LACUNES ET HYPOTHÈSES POUR LES PID</t>
    </r>
  </si>
  <si>
    <r>
      <rPr>
        <b/>
        <sz val="14"/>
        <color theme="3"/>
        <rFont val="Calibri"/>
        <family val="2"/>
      </rPr>
      <t>ANALYSE DES LACUNES ET HYPOTHÈSES POUR LE PALUDISME SÉVÈRE</t>
    </r>
  </si>
  <si>
    <r>
      <rPr>
        <b/>
        <sz val="14"/>
        <color theme="3"/>
        <rFont val="Calibri"/>
        <family val="2"/>
      </rPr>
      <t>ANALYSE DES LACUNES ET HYPOTHÈSES POUR LA CHIMIOPRÉVENTION DU PALUDISME SAISONNIER (CPS)</t>
    </r>
  </si>
  <si>
    <r>
      <rPr>
        <b/>
        <sz val="12"/>
        <rFont val="Arial"/>
        <family val="2"/>
      </rPr>
      <t xml:space="preserve">ANALYSE DES LACUNES ET HYPOTHÈSES POUR LE TRAITEMENT PRÉVENTIF INTERMITTENT PENDANT LA GROSSESSE </t>
    </r>
  </si>
  <si>
    <r>
      <rPr>
        <b/>
        <sz val="14"/>
        <color theme="3"/>
        <rFont val="Calibri"/>
        <family val="2"/>
      </rPr>
      <t>ANALYSE DES LACUNES ET HYPOTHÈSES POUR LE SUIVI ET ÉVALUATION</t>
    </r>
  </si>
  <si>
    <r>
      <rPr>
        <b/>
        <sz val="14"/>
        <color theme="3"/>
        <rFont val="Calibri"/>
        <family val="2"/>
      </rPr>
      <t>ANALYSE DES LACUNES ET HYPOTHÈSES POUR LA GESTION DE PROGRAMME ET LE RENFORCEMENT INSTITUTIONNEL</t>
    </r>
  </si>
  <si>
    <r>
      <rPr>
        <b/>
        <sz val="14"/>
        <color theme="3"/>
        <rFont val="Calibri"/>
        <family val="2"/>
      </rPr>
      <t xml:space="preserve">ANALYSE DES LACUNES ET HYPOTHÈSES POUR LE PLAIDOYER, LA BCC &amp; L'IEC  </t>
    </r>
  </si>
  <si>
    <r>
      <rPr>
        <sz val="11"/>
        <rFont val="Arial"/>
        <family val="2"/>
      </rPr>
      <t xml:space="preserve">Indiquer la croissance démographique </t>
    </r>
  </si>
  <si>
    <r>
      <rPr>
        <sz val="11"/>
        <rFont val="Arial"/>
        <family val="2"/>
      </rPr>
      <t>Ressources externes (donner le nom des partenaires)</t>
    </r>
  </si>
  <si>
    <r>
      <rPr>
        <sz val="11"/>
        <rFont val="Arial"/>
        <family val="2"/>
      </rPr>
      <t>FM</t>
    </r>
  </si>
  <si>
    <r>
      <rPr>
        <sz val="11"/>
        <rFont val="Arial"/>
        <family val="2"/>
      </rPr>
      <t>DFID</t>
    </r>
  </si>
  <si>
    <r>
      <rPr>
        <b/>
        <sz val="10"/>
        <rFont val="Calibri"/>
        <family val="2"/>
      </rPr>
      <t xml:space="preserve">Population totale exposée au paludisme </t>
    </r>
  </si>
  <si>
    <r>
      <rPr>
        <b/>
        <sz val="10"/>
        <rFont val="Calibri"/>
        <family val="2"/>
      </rPr>
      <t>Population ciblée pour le PID</t>
    </r>
  </si>
  <si>
    <r>
      <rPr>
        <b/>
        <sz val="10"/>
        <rFont val="Calibri"/>
        <family val="2"/>
      </rPr>
      <t>Nombre de structures dans les zones ciblées par le PID</t>
    </r>
  </si>
  <si>
    <r>
      <rPr>
        <b/>
        <sz val="11"/>
        <color theme="1"/>
        <rFont val="Arial"/>
        <family val="2"/>
      </rPr>
      <t>2020 (coût)</t>
    </r>
  </si>
  <si>
    <r>
      <rPr>
        <b/>
        <sz val="11"/>
        <color theme="1"/>
        <rFont val="Arial"/>
        <family val="2"/>
      </rPr>
      <t>2020 (n)</t>
    </r>
  </si>
  <si>
    <r>
      <rPr>
        <b/>
        <sz val="10"/>
        <color theme="1"/>
        <rFont val="Calibri"/>
        <family val="2"/>
      </rPr>
      <t xml:space="preserve">TDR disponibles </t>
    </r>
    <r>
      <rPr>
        <b/>
        <i/>
        <sz val="10"/>
        <color theme="1"/>
        <rFont val="Calibri"/>
        <family val="2"/>
      </rPr>
      <t>(déjà financés par une source quelconque)</t>
    </r>
  </si>
  <si>
    <r>
      <rPr>
        <sz val="11"/>
        <rFont val="Arial"/>
        <family val="2"/>
      </rPr>
      <t>Partenaire 1</t>
    </r>
  </si>
  <si>
    <r>
      <rPr>
        <sz val="11"/>
        <rFont val="Arial"/>
        <family val="2"/>
      </rPr>
      <t>Partenaire 2</t>
    </r>
  </si>
  <si>
    <r>
      <rPr>
        <sz val="11"/>
        <color theme="1"/>
        <rFont val="Arial"/>
        <family val="2"/>
      </rPr>
      <t xml:space="preserve">Ressources externes </t>
    </r>
  </si>
  <si>
    <r>
      <rPr>
        <sz val="11"/>
        <rFont val="Arial"/>
        <family val="2"/>
      </rPr>
      <t>Partenaire 3</t>
    </r>
  </si>
  <si>
    <r>
      <rPr>
        <b/>
        <sz val="10"/>
        <color theme="1"/>
        <rFont val="Arial"/>
        <family val="2"/>
      </rPr>
      <t xml:space="preserve">Tenir compte de la consommation décroissante liée à la lutte antivectorielle </t>
    </r>
  </si>
  <si>
    <r>
      <rPr>
        <sz val="11"/>
        <rFont val="Arial"/>
        <family val="2"/>
      </rPr>
      <t xml:space="preserve"> Demande à financer par le biais d'une proposition de financement du FM</t>
    </r>
  </si>
  <si>
    <r>
      <rPr>
        <sz val="11"/>
        <rFont val="Arial"/>
        <family val="2"/>
      </rPr>
      <t>Demande à financer par le biais d'une proposition de financement du FM</t>
    </r>
  </si>
  <si>
    <r>
      <rPr>
        <b/>
        <sz val="10"/>
        <color theme="1"/>
        <rFont val="Calibri"/>
        <family val="2"/>
      </rPr>
      <t xml:space="preserve">Demande au FM </t>
    </r>
  </si>
  <si>
    <r>
      <rPr>
        <sz val="10"/>
        <color theme="1"/>
        <rFont val="Calibri"/>
        <family val="2"/>
      </rPr>
      <t xml:space="preserve">% de couverture de diagnostic par TDR </t>
    </r>
  </si>
  <si>
    <r>
      <rPr>
        <b/>
        <sz val="10"/>
        <color theme="1"/>
        <rFont val="Arial"/>
        <family val="2"/>
      </rPr>
      <t>Nombre total de cas de paludisme attendus</t>
    </r>
  </si>
  <si>
    <r>
      <rPr>
        <sz val="10"/>
        <rFont val="Arial"/>
        <family val="2"/>
      </rPr>
      <t>Déficit total</t>
    </r>
  </si>
  <si>
    <r>
      <rPr>
        <sz val="11"/>
        <rFont val="Arial"/>
        <family val="2"/>
      </rPr>
      <t xml:space="preserve">100 % du déficit demandé dans cet exemple </t>
    </r>
  </si>
  <si>
    <r>
      <rPr>
        <sz val="11"/>
        <color rgb="FF000000"/>
        <rFont val="Arial"/>
        <family val="2"/>
      </rPr>
      <t>Demande au FM</t>
    </r>
  </si>
  <si>
    <r>
      <rPr>
        <sz val="11"/>
        <rFont val="Arial"/>
        <family val="2"/>
      </rPr>
      <t>3.1b</t>
    </r>
  </si>
  <si>
    <r>
      <rPr>
        <sz val="11"/>
        <rFont val="Arial"/>
        <family val="2"/>
      </rPr>
      <t>3.1c</t>
    </r>
  </si>
  <si>
    <r>
      <rPr>
        <sz val="11"/>
        <rFont val="Arial"/>
        <family val="2"/>
      </rPr>
      <t>3.2a</t>
    </r>
  </si>
  <si>
    <r>
      <rPr>
        <sz val="11"/>
        <rFont val="Arial"/>
        <family val="2"/>
      </rPr>
      <t>3.1a</t>
    </r>
  </si>
  <si>
    <r>
      <rPr>
        <sz val="11"/>
        <rFont val="Arial"/>
        <family val="2"/>
      </rPr>
      <t>3.2b</t>
    </r>
  </si>
  <si>
    <r>
      <rPr>
        <sz val="11"/>
        <rFont val="Arial"/>
        <family val="2"/>
      </rPr>
      <t>3.2c</t>
    </r>
  </si>
  <si>
    <r>
      <rPr>
        <sz val="11"/>
        <rFont val="Arial"/>
        <family val="2"/>
      </rPr>
      <t xml:space="preserve">Cible nationale </t>
    </r>
    <r>
      <rPr>
        <i/>
        <sz val="11"/>
        <rFont val="Arial"/>
        <family val="2"/>
      </rPr>
      <t>(à partir du plan stratégique) % de couverture</t>
    </r>
  </si>
  <si>
    <r>
      <rPr>
        <sz val="11"/>
        <rFont val="Arial"/>
        <family val="2"/>
      </rPr>
      <t>Besoins programmatiques pour les campagnes : population de la zone cible (A)</t>
    </r>
  </si>
  <si>
    <r>
      <rPr>
        <sz val="11"/>
        <rFont val="Arial"/>
        <family val="2"/>
      </rPr>
      <t>Campagne de distribution de masse : 1 moustiquaire pour 2 personnes dans les régions endémiques (A)/1,8 - selon le calcul recommandé par l'OMS</t>
    </r>
  </si>
  <si>
    <r>
      <rPr>
        <sz val="11"/>
        <rFont val="Arial"/>
        <family val="2"/>
      </rPr>
      <t>Gouvernement</t>
    </r>
  </si>
  <si>
    <r>
      <rPr>
        <sz val="11"/>
        <rFont val="Calibri"/>
        <family val="2"/>
        <scheme val="minor"/>
      </rPr>
      <t>Comprend les pompes, pièces de rechange, équipement de protection individuelle, matériel de campement, etc.</t>
    </r>
  </si>
  <si>
    <r>
      <rPr>
        <b/>
        <sz val="10"/>
        <rFont val="Calibri"/>
        <family val="2"/>
      </rPr>
      <t>Coût total par an (indiquer la devise)</t>
    </r>
  </si>
  <si>
    <r>
      <rPr>
        <b/>
        <sz val="10"/>
        <color theme="1"/>
        <rFont val="Arial"/>
        <family val="2"/>
      </rPr>
      <t xml:space="preserve">Multiplier le nombre total de cas par le pourcentage de diagnostics parasitologiques par le % de tests négatifs (et, le cas échéant, le nombre de cas de non-observance par les consommateurs) pour calculer la réduction du nombre de traitements. </t>
    </r>
    <r>
      <rPr>
        <b/>
        <sz val="10"/>
        <color theme="1"/>
        <rFont val="Arial"/>
        <family val="2"/>
      </rPr>
      <t>Si la couverture du diagnostic parasitologique est déjà élevée, appliquer uniquement l'augmentation de la couverture du diagnostic parasitologique</t>
    </r>
  </si>
  <si>
    <r>
      <rPr>
        <sz val="11"/>
        <rFont val="Arial"/>
        <family val="2"/>
      </rPr>
      <t xml:space="preserve">Si la couverture du PEV n’est pas universelle, préciser la couverture actuelle du PEV et le % d’extension de la couverture au fil du temps </t>
    </r>
  </si>
  <si>
    <r>
      <rPr>
        <b/>
        <sz val="10"/>
        <color theme="1"/>
        <rFont val="Arial"/>
        <family val="2"/>
      </rPr>
      <t>Tenir compte de la diminution de la consommation due à l'amélioration du diagnostic</t>
    </r>
  </si>
  <si>
    <r>
      <rPr>
        <sz val="10"/>
        <rFont val="Arial"/>
        <family val="2"/>
      </rPr>
      <t>au moins 3 doses</t>
    </r>
  </si>
  <si>
    <r>
      <rPr>
        <sz val="11"/>
        <rFont val="Calibri"/>
        <family val="2"/>
        <scheme val="minor"/>
      </rPr>
      <t>Nombre de comprimés d'AQ-SP nécessaire par cycle</t>
    </r>
  </si>
  <si>
    <r>
      <rPr>
        <sz val="11"/>
        <rFont val="Calibri"/>
        <family val="2"/>
        <scheme val="minor"/>
      </rPr>
      <t xml:space="preserve">Nombre total d'AQ-SP nécessaire dans une année </t>
    </r>
  </si>
  <si>
    <r>
      <rPr>
        <sz val="11"/>
        <rFont val="Calibri"/>
        <family val="2"/>
        <scheme val="minor"/>
      </rPr>
      <t>Le nombre de comprimés d'AQ-SP nécessaire chaque mois est égal au nombre d'enfants âgés de 0 à 59 mois dans une population cible donnée.</t>
    </r>
  </si>
  <si>
    <r>
      <rPr>
        <b/>
        <sz val="10"/>
        <rFont val="Calibri"/>
        <family val="2"/>
      </rPr>
      <t xml:space="preserve">Nombre total de cas de paludisme  </t>
    </r>
  </si>
  <si>
    <r>
      <rPr>
        <sz val="11"/>
        <rFont val="Arial"/>
        <family val="2"/>
      </rPr>
      <t>Moustiquaires de routine : nombre de femmes enceintes ayant recours aux soins prénatals dans toutes les zones impaludées (A) (multiplier le nombre de personnes par le % de femmes enceintes) (A * I4)</t>
    </r>
  </si>
  <si>
    <r>
      <rPr>
        <sz val="11"/>
        <rFont val="Arial"/>
        <family val="2"/>
      </rPr>
      <t xml:space="preserve">Indiquer la couverture des soins prénatals (SPN) Si cette couverture n’est pas universelle, préciser la couverture actuelle des SPN et le % d’extension de la couverture au fil du temps </t>
    </r>
  </si>
  <si>
    <r>
      <rPr>
        <sz val="11"/>
        <rFont val="Arial"/>
        <family val="2"/>
      </rPr>
      <t>Moustiquaires de routine : enfants de moins de 1 an dans toutes les zones impaludées par le biais des cliniques du PEV (multiplier la population par le pourcentage d'enfants de moins de 1 an) (A*J4)</t>
    </r>
  </si>
  <si>
    <r>
      <rPr>
        <sz val="11"/>
        <rFont val="Arial"/>
        <family val="2"/>
      </rPr>
      <t>Le nombre total des moustiquaires de routine dans les régions endémiques (A) en 2018, 2019 et 2020 sera déduit des besoins de la campagne en 2020</t>
    </r>
  </si>
  <si>
    <r>
      <rPr>
        <sz val="11"/>
        <rFont val="Arial"/>
        <family val="2"/>
      </rPr>
      <t>Total des MILDA de routine existantes</t>
    </r>
  </si>
  <si>
    <r>
      <rPr>
        <sz val="11"/>
        <rFont val="Arial"/>
        <family val="2"/>
      </rPr>
      <t>Nombre total de MILDA existantes (additionner E24 + F24 + G24)</t>
    </r>
  </si>
  <si>
    <r>
      <rPr>
        <sz val="11"/>
        <rFont val="Arial"/>
        <family val="2"/>
      </rPr>
      <t>Couverture estimée des moustiquaires de routine existantes dans les zones cibles de la campagne</t>
    </r>
  </si>
  <si>
    <r>
      <rPr>
        <sz val="11"/>
        <rFont val="Arial"/>
        <family val="2"/>
      </rPr>
      <t>Prendre en compte les moustiquaires de routine existantes uniquement si la couverture est supérieure à 40 %.</t>
    </r>
  </si>
  <si>
    <r>
      <rPr>
        <sz val="11"/>
        <rFont val="Arial"/>
        <family val="2"/>
      </rPr>
      <t xml:space="preserve">Si la couverture estimée par la distribution de routine est &lt; 40 %, ligne 26 = ligne 23.  Si la couverture est &gt;40 %, vous devrez tenir compte des moustiquaires existantes. </t>
    </r>
  </si>
  <si>
    <r>
      <rPr>
        <b/>
        <sz val="10"/>
        <rFont val="Calibri"/>
        <family val="2"/>
      </rPr>
      <t>Nombre de structures multiplié par le nombre de cycles de pulvérisation (rangée 2.2 X ligne 2.3)</t>
    </r>
  </si>
  <si>
    <r>
      <rPr>
        <sz val="11"/>
        <rFont val="Calibri"/>
        <family val="2"/>
        <scheme val="minor"/>
      </rPr>
      <t>Comprend les frais de personnel, de transport, d’entreposage, de gestion des déchets et de location de salles de préparation/lavage</t>
    </r>
  </si>
  <si>
    <r>
      <rPr>
        <b/>
        <sz val="10"/>
        <rFont val="Calibri"/>
        <family val="2"/>
      </rPr>
      <t>Équipement (pompes, équipement de protection, etc.)</t>
    </r>
  </si>
  <si>
    <r>
      <rPr>
        <sz val="11"/>
        <rFont val="Calibri"/>
        <family val="2"/>
        <scheme val="minor"/>
      </rPr>
      <t>Le coût est calculé en multipliant la surface pulvérisable moyenne par structure (en incluant les coûts de transport, de stockage et d’élimination. S'il y a une rotation des insecticides, assurez-vous de calculer différemment pour chaque produit chimique car le prix unitaire variera en fonction de l'insecticide utilisé par cycle) par le nombre de structures.</t>
    </r>
  </si>
  <si>
    <r>
      <rPr>
        <sz val="11"/>
        <rFont val="Calibri"/>
        <family val="2"/>
        <scheme val="minor"/>
      </rPr>
      <t>Nombre de cycles de CPS par an</t>
    </r>
  </si>
  <si>
    <r>
      <rPr>
        <sz val="11"/>
        <rFont val="Calibri"/>
        <family val="2"/>
        <scheme val="minor"/>
      </rPr>
      <t>3 ou 4 en fonction de la politique nationale de 3 ou 4 cycles par an</t>
    </r>
  </si>
  <si>
    <r>
      <rPr>
        <b/>
        <sz val="11"/>
        <rFont val="Calibri"/>
        <family val="2"/>
        <scheme val="minor"/>
      </rPr>
      <t xml:space="preserve">Déficit annuel attendu </t>
    </r>
  </si>
  <si>
    <r>
      <rPr>
        <sz val="11"/>
        <rFont val="Calibri"/>
        <family val="2"/>
        <scheme val="minor"/>
      </rPr>
      <t>Utiliser les chiffres réels si disponibles ou une estimation de la population</t>
    </r>
  </si>
  <si>
    <r>
      <rPr>
        <sz val="10"/>
        <color indexed="8"/>
        <rFont val="Calibri"/>
        <family val="2"/>
      </rPr>
      <t>Utiliser les données provenant de l'expérience de terrain ou, si elles ne sont pas disponibles, utiliser les dépenses engagées par les campagnes de distribution de MILDA</t>
    </r>
  </si>
  <si>
    <r>
      <rPr>
        <sz val="10"/>
        <rFont val="Arial"/>
        <family val="2"/>
      </rPr>
      <t>Nombre attendu de femmes enceintes</t>
    </r>
  </si>
  <si>
    <r>
      <rPr>
        <sz val="10"/>
        <rFont val="Arial"/>
        <family val="2"/>
      </rPr>
      <t>% de réduction des cas de paludisme liée à la lutte antivectorielle</t>
    </r>
  </si>
  <si>
    <r>
      <rPr>
        <sz val="10"/>
        <rFont val="Arial"/>
        <family val="2"/>
      </rPr>
      <t>Nombre total de traitements après soustraction du nombre réduit par la lutte antivectorielle (2.2-3.2)</t>
    </r>
  </si>
  <si>
    <r>
      <rPr>
        <b/>
        <sz val="10"/>
        <color theme="1"/>
        <rFont val="Arial"/>
        <family val="2"/>
      </rPr>
      <t>Indiquer le pourcentage de tests négatifs sur la base des taux de positivité (conserver des chiffres constants au fil du temps car les réductions du nombre de case permises par la lutte antivectorielle ont été intégrées à la ligne 3.0 ci-dessus).</t>
    </r>
  </si>
  <si>
    <r>
      <rPr>
        <b/>
        <sz val="10"/>
        <color theme="1"/>
        <rFont val="Arial"/>
        <family val="2"/>
      </rPr>
      <t>Pourcentage de tests négatifs (taux de positivité d'un test)</t>
    </r>
  </si>
  <si>
    <r>
      <rPr>
        <b/>
        <sz val="10"/>
        <color theme="1"/>
        <rFont val="Arial"/>
        <family val="2"/>
      </rPr>
      <t>Insérer les objectifs de couverture en pourcentage par année pour tous les secteurs</t>
    </r>
  </si>
  <si>
    <r>
      <rPr>
        <sz val="10"/>
        <rFont val="Arial"/>
        <family val="2"/>
      </rPr>
      <t xml:space="preserve">Nombre de traitements requis </t>
    </r>
  </si>
  <si>
    <r>
      <rPr>
        <sz val="10"/>
        <rFont val="Arial"/>
        <family val="2"/>
      </rPr>
      <t>Écart par rapport au nombre d'ACT nécessaires</t>
    </r>
  </si>
  <si>
    <r>
      <rPr>
        <sz val="10"/>
        <color theme="1"/>
        <rFont val="Calibri"/>
        <family val="2"/>
      </rPr>
      <t>Nombre total de TDR nécessaires pour le secteur privé</t>
    </r>
  </si>
  <si>
    <r>
      <rPr>
        <sz val="10"/>
        <color theme="1"/>
        <rFont val="Calibri"/>
        <family val="2"/>
      </rPr>
      <t>Nombre total de TDR financés pour le secteur privé</t>
    </r>
  </si>
  <si>
    <r>
      <rPr>
        <sz val="10"/>
        <color theme="1"/>
        <rFont val="Calibri"/>
        <family val="2"/>
      </rPr>
      <t>Nombre total de TDR nécessaires dans les établissements de santé du secteur public</t>
    </r>
  </si>
  <si>
    <r>
      <rPr>
        <sz val="10"/>
        <color theme="1"/>
        <rFont val="Calibri"/>
        <family val="2"/>
      </rPr>
      <t>Nombre total de TDR nécessaires au niveau communautaire</t>
    </r>
  </si>
  <si>
    <r>
      <rPr>
        <sz val="10"/>
        <color theme="1"/>
        <rFont val="Calibri"/>
        <family val="2"/>
      </rPr>
      <t>Nombre total de TDR financés pour les établissements de santé du secteur public</t>
    </r>
  </si>
  <si>
    <r>
      <rPr>
        <sz val="10"/>
        <color theme="1"/>
        <rFont val="Calibri"/>
        <family val="2"/>
      </rPr>
      <t>Nombre total de TDR financés au niveau communautaire</t>
    </r>
  </si>
  <si>
    <r>
      <rPr>
        <sz val="10"/>
        <color theme="1"/>
        <rFont val="Calibri"/>
        <family val="2"/>
      </rPr>
      <t xml:space="preserve">Déficit total en TDR pour les établissements de santé du secteur public </t>
    </r>
  </si>
  <si>
    <r>
      <rPr>
        <sz val="10"/>
        <color theme="1"/>
        <rFont val="Calibri"/>
        <family val="2"/>
      </rPr>
      <t>Déficit total en TDR au niveau communautaire</t>
    </r>
  </si>
  <si>
    <r>
      <rPr>
        <sz val="10"/>
        <color theme="1"/>
        <rFont val="Calibri"/>
        <family val="2"/>
      </rPr>
      <t xml:space="preserve">Déficit total en TDR pour le secteur privé </t>
    </r>
  </si>
  <si>
    <r>
      <rPr>
        <b/>
        <sz val="10"/>
        <color theme="1"/>
        <rFont val="Arial"/>
        <family val="2"/>
      </rPr>
      <t>Nombre de traitements réduit en raison de l'amélioration du diagnostic</t>
    </r>
  </si>
  <si>
    <r>
      <rPr>
        <b/>
        <sz val="10"/>
        <color theme="1"/>
        <rFont val="Arial"/>
        <family val="2"/>
      </rPr>
      <t xml:space="preserve">Intégrer la diminution de la consommation résultant de l’amélioration du diagnostic parasitologique, en tenant compte du taux de positivité des lames et de la couverture de diagnostic parasitologique. </t>
    </r>
    <r>
      <rPr>
        <b/>
        <sz val="10"/>
        <color theme="1"/>
        <rFont val="Arial"/>
        <family val="2"/>
      </rPr>
      <t>Un examen du pourcentage de diagnostics dans chaque secteur devra être pris en compte.</t>
    </r>
  </si>
  <si>
    <r>
      <rPr>
        <sz val="10"/>
        <rFont val="Arial"/>
        <family val="2"/>
      </rPr>
      <t>Nombre total de traitements ACT après soustraction du nombre réduit en raison de l'amélioration du diagnostic</t>
    </r>
  </si>
  <si>
    <r>
      <rPr>
        <sz val="10"/>
        <rFont val="Arial"/>
        <family val="2"/>
      </rPr>
      <t>Total des ACT nécessaires ((2.3-3.4))</t>
    </r>
  </si>
  <si>
    <r>
      <rPr>
        <b/>
        <sz val="10"/>
        <color theme="1"/>
        <rFont val="Arial"/>
        <family val="2"/>
      </rPr>
      <t>4.1a</t>
    </r>
  </si>
  <si>
    <r>
      <rPr>
        <b/>
        <sz val="10"/>
        <color theme="1"/>
        <rFont val="Arial"/>
        <family val="2"/>
      </rPr>
      <t>4.1b</t>
    </r>
  </si>
  <si>
    <r>
      <rPr>
        <b/>
        <sz val="10"/>
        <color theme="1"/>
        <rFont val="Arial"/>
        <family val="2"/>
      </rPr>
      <t>4.1c</t>
    </r>
  </si>
  <si>
    <r>
      <rPr>
        <b/>
        <sz val="10"/>
        <color theme="1"/>
        <rFont val="Arial"/>
        <family val="2"/>
      </rPr>
      <t>Indiquer le nombre total d'ACT nécessaires dans l'ensemble des secteurs</t>
    </r>
  </si>
  <si>
    <r>
      <rPr>
        <sz val="10"/>
        <rFont val="Arial"/>
        <family val="2"/>
      </rPr>
      <t>Établissement de santé du secteur public</t>
    </r>
  </si>
  <si>
    <r>
      <rPr>
        <b/>
        <sz val="10"/>
        <color theme="1"/>
        <rFont val="Arial"/>
        <family val="2"/>
      </rPr>
      <t>Indiquer le nombre total d'ACT requis par le biais de la prise en charge intégrée des cas de paludisme (iCCM) (par exemple, l'iCCM représente 5 % de la prise en charge des cas, multiplier par conséquent 4,1 par 0,05).</t>
    </r>
  </si>
  <si>
    <r>
      <rPr>
        <b/>
        <sz val="10"/>
        <color theme="1"/>
        <rFont val="Arial"/>
        <family val="2"/>
      </rPr>
      <t>Indiquer le nombre total d'ACT requis par les établissements de santé du secteur public (par exemple, les établissements du secteur public représentent 65 % de la prise en charge des cas, multiplier par conséquent 4,1 par 0,65).</t>
    </r>
  </si>
  <si>
    <r>
      <rPr>
        <b/>
        <sz val="10"/>
        <color theme="1"/>
        <rFont val="Arial"/>
        <family val="2"/>
      </rPr>
      <t>Indiquer le nombre total d'ACT requis par les établissements de santé du secteur privé (par exemple, les établissements du secteur privé représentent 30 % de la prise en charge des cas, multiplier par conséquent 4,1 par 0,3).</t>
    </r>
  </si>
  <si>
    <r>
      <rPr>
        <b/>
        <sz val="10"/>
        <color theme="1"/>
        <rFont val="Arial"/>
        <family val="2"/>
      </rPr>
      <t>Prendre en compte les différentes cibles de couverture pour chaque secteur (par exemple, 100 % des cas de paludisme ciblés dans les établissements de santé publics, 100 % pour l'iCCM, 15 % pour le secteur privé)</t>
    </r>
  </si>
  <si>
    <r>
      <rPr>
        <b/>
        <sz val="10"/>
        <color theme="1"/>
        <rFont val="Arial"/>
        <family val="2"/>
      </rPr>
      <t xml:space="preserve">Couverture cible nationale des cas de paludisme en % </t>
    </r>
  </si>
  <si>
    <r>
      <rPr>
        <sz val="11"/>
        <color theme="1"/>
        <rFont val="Arial"/>
        <family val="2"/>
      </rPr>
      <t>Ce nombre devra être saisi dans la ligne supérieure de la feuille d'analyse des lacunes du FM pour les ACT du secteur public</t>
    </r>
  </si>
  <si>
    <r>
      <rPr>
        <sz val="11"/>
        <color theme="1"/>
        <rFont val="Arial"/>
        <family val="2"/>
      </rPr>
      <t>Ce nombre devra être saisi dans la ligne supérieure de la feuille d'analyse des lacunes du FM pour les ACT du secteur privé</t>
    </r>
  </si>
  <si>
    <r>
      <rPr>
        <b/>
        <sz val="10"/>
        <color theme="1"/>
        <rFont val="Arial"/>
        <family val="2"/>
      </rPr>
      <t xml:space="preserve">Insérer le % cible pour la couverture des établissements de santé du secteur public (devrait être proche de 100 %) </t>
    </r>
  </si>
  <si>
    <r>
      <rPr>
        <sz val="11"/>
        <color theme="1"/>
        <rFont val="Arial"/>
        <family val="2"/>
      </rPr>
      <t>Ce nombre devra être saisi dans la deuxième ligne de la feuille d'analyse des lacunes du FM pour les ACT du secteur public</t>
    </r>
  </si>
  <si>
    <r>
      <rPr>
        <sz val="11"/>
        <color theme="1"/>
        <rFont val="Arial"/>
        <family val="2"/>
      </rPr>
      <t>Ce nombre devra être saisi dans la deuxième ligne de la feuille d'analyse des lacunes du FM pour les ACT de l'iCCM</t>
    </r>
  </si>
  <si>
    <r>
      <rPr>
        <sz val="11"/>
        <color theme="1"/>
        <rFont val="Arial"/>
        <family val="2"/>
      </rPr>
      <t>Ce nombre devra être saisi dans la deuxième ligne de la feuille d'analyse des lacunes du FM pour les ACT du secteur privé</t>
    </r>
  </si>
  <si>
    <r>
      <rPr>
        <b/>
        <sz val="10"/>
        <color theme="1"/>
        <rFont val="Arial"/>
        <family val="2"/>
      </rPr>
      <t>5.1a</t>
    </r>
  </si>
  <si>
    <r>
      <rPr>
        <b/>
        <sz val="10"/>
        <color theme="1"/>
        <rFont val="Arial"/>
        <family val="2"/>
      </rPr>
      <t>5.1b</t>
    </r>
  </si>
  <si>
    <r>
      <rPr>
        <b/>
        <sz val="10"/>
        <color theme="1"/>
        <rFont val="Arial"/>
        <family val="2"/>
      </rPr>
      <t>5.1c</t>
    </r>
  </si>
  <si>
    <r>
      <rPr>
        <b/>
        <sz val="10"/>
        <color theme="1"/>
        <rFont val="Arial"/>
        <family val="2"/>
      </rPr>
      <t>Nombre total d'ACT nécessaires</t>
    </r>
  </si>
  <si>
    <r>
      <rPr>
        <b/>
        <sz val="10"/>
        <color theme="1"/>
        <rFont val="Arial"/>
        <family val="2"/>
      </rPr>
      <t>Multiplier le nombre total de cas de paludisme (4.1) par la couverture cible (5.1)</t>
    </r>
  </si>
  <si>
    <r>
      <rPr>
        <b/>
        <sz val="10"/>
        <color theme="1"/>
        <rFont val="Arial"/>
        <family val="2"/>
      </rPr>
      <t>Multiplier le nombre total de cas de paludisme (4.1a) par la couverture cible (5.1a)</t>
    </r>
  </si>
  <si>
    <r>
      <rPr>
        <b/>
        <sz val="10"/>
        <color theme="1"/>
        <rFont val="Arial"/>
        <family val="2"/>
      </rPr>
      <t>Multiplier le nombre total de cas de paludisme de l'iCCM (4.1b) par la couverture cible (5.1b)</t>
    </r>
  </si>
  <si>
    <r>
      <rPr>
        <b/>
        <sz val="10"/>
        <color theme="1"/>
        <rFont val="Arial"/>
        <family val="2"/>
      </rPr>
      <t>Multiplier le nombre total de cas de paludisme du secteur privé (4.1c) par la couverture cible (5.1c)</t>
    </r>
  </si>
  <si>
    <r>
      <rPr>
        <b/>
        <sz val="10"/>
        <color theme="1"/>
        <rFont val="Arial"/>
        <family val="2"/>
      </rPr>
      <t xml:space="preserve">Il s'agit du nombre d'ACT déjà financés ou disponibles sur la période visée. </t>
    </r>
  </si>
  <si>
    <r>
      <rPr>
        <b/>
        <sz val="10"/>
        <rFont val="Arial"/>
        <family val="2"/>
      </rPr>
      <t>Multiplier le pourcentage de réduction de (2.1) par le nombre total de cas de paludisme (1)</t>
    </r>
  </si>
  <si>
    <r>
      <rPr>
        <b/>
        <sz val="10"/>
        <color theme="1"/>
        <rFont val="Arial"/>
        <family val="2"/>
      </rPr>
      <t xml:space="preserve">Indiquer le niveau de couverture actuel et attendu des diagnostics parasitologiques par an.  </t>
    </r>
    <r>
      <rPr>
        <b/>
        <sz val="10"/>
        <color theme="1"/>
        <rFont val="Arial"/>
        <family val="2"/>
      </rPr>
      <t>Veiller à prendre en compte les taux de diagnostic dans les différents secteurs.</t>
    </r>
  </si>
  <si>
    <r>
      <rPr>
        <sz val="10"/>
        <rFont val="Arial"/>
        <family val="2"/>
      </rPr>
      <t>Nombre de traitements financés</t>
    </r>
  </si>
  <si>
    <r>
      <rPr>
        <sz val="10"/>
        <color theme="1"/>
        <rFont val="Calibri"/>
        <family val="2"/>
      </rPr>
      <t>Nombre total de diagnostics nécessaires dans les établissements de santé du secteur public</t>
    </r>
  </si>
  <si>
    <r>
      <rPr>
        <sz val="10"/>
        <color theme="1"/>
        <rFont val="Calibri"/>
        <family val="2"/>
      </rPr>
      <t>Nombre total de diagnostics nécessaires au niveau communautaire</t>
    </r>
  </si>
  <si>
    <r>
      <rPr>
        <sz val="10"/>
        <color theme="1"/>
        <rFont val="Calibri"/>
        <family val="2"/>
      </rPr>
      <t>Nombre total de diagnostics nécessaires pour le secteur privé</t>
    </r>
  </si>
  <si>
    <r>
      <rPr>
        <sz val="10"/>
        <color theme="1"/>
        <rFont val="Calibri"/>
        <family val="2"/>
      </rPr>
      <t xml:space="preserve">% de couverture de diagnostic du secteur public </t>
    </r>
  </si>
  <si>
    <r>
      <rPr>
        <sz val="10"/>
        <color theme="1"/>
        <rFont val="Calibri"/>
        <family val="2"/>
      </rPr>
      <t>% de couverture de diagnostic au niveau communautaire</t>
    </r>
  </si>
  <si>
    <r>
      <rPr>
        <sz val="10"/>
        <color theme="1"/>
        <rFont val="Calibri"/>
        <family val="2"/>
      </rPr>
      <t>% de couverture de diagnostic du secteur privé</t>
    </r>
  </si>
  <si>
    <r>
      <rPr>
        <b/>
        <sz val="10"/>
        <color theme="1"/>
        <rFont val="Calibri"/>
        <family val="2"/>
      </rPr>
      <t xml:space="preserve">Nombre total de diagnostics nécessaires </t>
    </r>
  </si>
  <si>
    <r>
      <rPr>
        <sz val="11"/>
        <color theme="1"/>
        <rFont val="Arial"/>
        <family val="2"/>
      </rPr>
      <t>Ce nombre devra être saisi dans la ligne supérieure de la feuille d'analyse des lacunes du FM pour les diagnostics du secteur public</t>
    </r>
  </si>
  <si>
    <r>
      <rPr>
        <sz val="11"/>
        <color theme="1"/>
        <rFont val="Arial"/>
        <family val="2"/>
      </rPr>
      <t>Ce nombre devra être saisi dans la ligne supérieure de la feuille d'analyse des lacunes du FM pour les diagnostics de l'iCCM</t>
    </r>
  </si>
  <si>
    <r>
      <rPr>
        <sz val="11"/>
        <color theme="1"/>
        <rFont val="Arial"/>
        <family val="2"/>
      </rPr>
      <t>Ce nombre devra être saisi dans la ligne supérieure de la feuille d'analyse des lacunes du FM pour les diagnostics du secteur privé</t>
    </r>
  </si>
  <si>
    <r>
      <rPr>
        <b/>
        <sz val="10"/>
        <color theme="1"/>
        <rFont val="Calibri"/>
        <family val="2"/>
      </rPr>
      <t>Cible nationale pour la microscopie par rapport au TDR</t>
    </r>
  </si>
  <si>
    <r>
      <rPr>
        <sz val="10"/>
        <color theme="1"/>
        <rFont val="Calibri"/>
        <family val="2"/>
      </rPr>
      <t>Nombre total de tests de microscopie nécessaires dans les établissements de santé du secteur public</t>
    </r>
  </si>
  <si>
    <r>
      <rPr>
        <sz val="10"/>
        <color theme="1"/>
        <rFont val="Calibri"/>
        <family val="2"/>
      </rPr>
      <t>Nombre total de tests de microscopie nécessaires au niveau communautaire</t>
    </r>
  </si>
  <si>
    <r>
      <rPr>
        <sz val="10"/>
        <color theme="1"/>
        <rFont val="Calibri"/>
        <family val="2"/>
      </rPr>
      <t>Nombre total de tests de microscopie nécessaires pour le secteur privé</t>
    </r>
  </si>
  <si>
    <r>
      <rPr>
        <b/>
        <sz val="10"/>
        <color theme="1"/>
        <rFont val="Calibri"/>
        <family val="2"/>
      </rPr>
      <t>Tests de microscopie disponibles (déjà financés par une source quelconque)</t>
    </r>
  </si>
  <si>
    <r>
      <rPr>
        <sz val="10"/>
        <color theme="1"/>
        <rFont val="Calibri"/>
        <family val="2"/>
      </rPr>
      <t>Nombre total de tests de microscopie financés pour les établissements de santé du secteur public</t>
    </r>
  </si>
  <si>
    <r>
      <rPr>
        <sz val="10"/>
        <color theme="1"/>
        <rFont val="Calibri"/>
        <family val="2"/>
      </rPr>
      <t>Nombre total de tests de microscopie financés au niveau communautaire</t>
    </r>
  </si>
  <si>
    <r>
      <rPr>
        <sz val="10"/>
        <color theme="1"/>
        <rFont val="Calibri"/>
        <family val="2"/>
      </rPr>
      <t>Nombre total de tests de microscopie financés pour le secteur privé</t>
    </r>
  </si>
  <si>
    <r>
      <rPr>
        <b/>
        <sz val="10"/>
        <color theme="1"/>
        <rFont val="Calibri"/>
        <family val="2"/>
      </rPr>
      <t>Déficit final par rapport au nombre de tests de microscopie nécessaire</t>
    </r>
  </si>
  <si>
    <r>
      <rPr>
        <sz val="10"/>
        <color theme="1"/>
        <rFont val="Calibri"/>
        <family val="2"/>
      </rPr>
      <t xml:space="preserve">Déficit total en tests de microscopie pour les établissements de santé du secteur public </t>
    </r>
  </si>
  <si>
    <r>
      <rPr>
        <sz val="10"/>
        <color theme="1"/>
        <rFont val="Calibri"/>
        <family val="2"/>
      </rPr>
      <t>Déficit total en tests de microscopie au niveau communautaire</t>
    </r>
  </si>
  <si>
    <r>
      <rPr>
        <sz val="10"/>
        <color theme="1"/>
        <rFont val="Calibri"/>
        <family val="2"/>
      </rPr>
      <t xml:space="preserve">Déficit total en tests de microscopie pour le secteur privé </t>
    </r>
  </si>
  <si>
    <r>
      <rPr>
        <sz val="11"/>
        <color theme="1"/>
        <rFont val="Calibri"/>
        <family val="2"/>
        <scheme val="minor"/>
      </rPr>
      <t>6a</t>
    </r>
  </si>
  <si>
    <r>
      <rPr>
        <sz val="11"/>
        <color theme="1"/>
        <rFont val="Calibri"/>
        <family val="2"/>
        <scheme val="minor"/>
      </rPr>
      <t>6b</t>
    </r>
  </si>
  <si>
    <r>
      <rPr>
        <sz val="11"/>
        <rFont val="Arial"/>
        <family val="2"/>
      </rPr>
      <t>Campagne tous les trois ans. Les pays utilisant des campagnes permanentes devraient mentionner la proportion de la population à couvrir chaque année</t>
    </r>
  </si>
  <si>
    <r>
      <rPr>
        <sz val="11"/>
        <color theme="1"/>
        <rFont val="Arial"/>
        <family val="2"/>
      </rPr>
      <t>Ce nombre devra être saisi dans la troisième ligne de la feuille d'analyse des lacunes du FM pour les ACT du secteur public</t>
    </r>
  </si>
  <si>
    <r>
      <rPr>
        <sz val="11"/>
        <color theme="1"/>
        <rFont val="Arial"/>
        <family val="2"/>
      </rPr>
      <t>Ce nombre devra être saisi dans la troisième ligne de la feuille d'analyse des lacunes du FM pour les ACT de l'iCCM.</t>
    </r>
  </si>
  <si>
    <r>
      <rPr>
        <sz val="11"/>
        <color theme="1"/>
        <rFont val="Arial"/>
        <family val="2"/>
      </rPr>
      <t>Ce nombre devra être saisi dans la troisième ligne de la feuille d'analyse des lacunes du FM pour les ACT du secteur privé</t>
    </r>
  </si>
  <si>
    <r>
      <rPr>
        <b/>
        <sz val="10"/>
        <color theme="1"/>
        <rFont val="Calibri"/>
        <family val="2"/>
      </rPr>
      <t xml:space="preserve">Nombre total de lames de microscope nécessaires </t>
    </r>
  </si>
  <si>
    <r>
      <rPr>
        <sz val="11"/>
        <color theme="1"/>
        <rFont val="Arial"/>
        <family val="2"/>
      </rPr>
      <t>Ce nombre devra être saisi dans la ligne supérieure de la feuille d'analyse des lacunes du FM pour les ACT de l'iCCM</t>
    </r>
  </si>
  <si>
    <r>
      <rPr>
        <b/>
        <sz val="14"/>
        <color theme="1"/>
        <rFont val="Arial"/>
        <family val="2"/>
      </rPr>
      <t>ANALYSE DES LACUNES ET HYPOTHÈSES POUR LES ACT</t>
    </r>
  </si>
  <si>
    <r>
      <rPr>
        <b/>
        <sz val="14"/>
        <color theme="1"/>
        <rFont val="Calibri"/>
        <family val="2"/>
      </rPr>
      <t>ANALYSE DES LACUNES ET HYPOTHÈSES POUR LES TDR</t>
    </r>
  </si>
  <si>
    <r>
      <rPr>
        <sz val="11"/>
        <color theme="1"/>
        <rFont val="Arial"/>
        <family val="2"/>
      </rPr>
      <t>Merci de changer la devise en cas d’utilisation des EUROS</t>
    </r>
  </si>
  <si>
    <r>
      <rPr>
        <sz val="11"/>
        <rFont val="Arial"/>
        <family val="2"/>
      </rPr>
      <t>Besoin total en USD*</t>
    </r>
  </si>
  <si>
    <r>
      <rPr>
        <sz val="11"/>
        <color theme="1"/>
        <rFont val="Arial"/>
        <family val="2"/>
      </rPr>
      <t>Merci de changer la devise en cas d’utilisation des EUROS</t>
    </r>
  </si>
  <si>
    <r>
      <rPr>
        <b/>
        <sz val="10"/>
        <color theme="1"/>
        <rFont val="Arial"/>
        <family val="2"/>
      </rPr>
      <t>Correction pour non-observance</t>
    </r>
  </si>
  <si>
    <r>
      <rPr>
        <b/>
        <sz val="10"/>
        <rFont val="Calibri"/>
        <family val="2"/>
      </rPr>
      <t xml:space="preserve">Nombre de cas de fièvre attendus </t>
    </r>
  </si>
  <si>
    <r>
      <rPr>
        <b/>
        <sz val="10"/>
        <rFont val="Calibri"/>
        <family val="2"/>
      </rPr>
      <t>Réduction attendue des cas de fièvre avec le recours croissant à des mesures de lutte antivectorielle</t>
    </r>
  </si>
  <si>
    <r>
      <rPr>
        <b/>
        <sz val="10"/>
        <rFont val="Calibri"/>
        <family val="2"/>
      </rPr>
      <t xml:space="preserve">nombre de cas de fièvre réduit avec la lutte antivectorielle </t>
    </r>
  </si>
  <si>
    <r>
      <rPr>
        <b/>
        <sz val="10"/>
        <rFont val="Calibri"/>
        <family val="2"/>
      </rPr>
      <t>Nombre total de cas de fièvre attendus</t>
    </r>
  </si>
  <si>
    <r>
      <rPr>
        <b/>
        <sz val="10"/>
        <rFont val="Calibri"/>
        <family val="2"/>
      </rPr>
      <t xml:space="preserve">% de cas de fièvre suspectés d'être des cas de paludisme  </t>
    </r>
  </si>
  <si>
    <r>
      <rPr>
        <b/>
        <sz val="10"/>
        <rFont val="Calibri"/>
        <family val="2"/>
      </rPr>
      <t>Nombre total de cas présumés de paludisme</t>
    </r>
  </si>
  <si>
    <r>
      <rPr>
        <b/>
        <sz val="10"/>
        <rFont val="Calibri"/>
        <family val="2"/>
      </rPr>
      <t xml:space="preserve">HYPOTHÈSE B : </t>
    </r>
    <r>
      <rPr>
        <b/>
        <sz val="10"/>
        <rFont val="Calibri"/>
        <family val="2"/>
      </rPr>
      <t xml:space="preserve">Il s’agit de la proportion des cas de paludisme sans complications susceptibles d’évoluer vers un paludisme sévère. </t>
    </r>
    <r>
      <rPr>
        <b/>
        <sz val="10"/>
        <rFont val="Calibri"/>
        <family val="2"/>
      </rPr>
      <t xml:space="preserve">Utiliser les données locales si elles sont disponibles, sinon, on estime que cette proportion est </t>
    </r>
    <r>
      <rPr>
        <b/>
        <sz val="10"/>
        <color theme="3"/>
        <rFont val="Calibri"/>
        <family val="2"/>
      </rPr>
      <t xml:space="preserve">inférieure à </t>
    </r>
    <r>
      <rPr>
        <b/>
        <sz val="10"/>
        <rFont val="Calibri"/>
        <family val="2"/>
      </rPr>
      <t>5 %.</t>
    </r>
  </si>
  <si>
    <r>
      <rPr>
        <b/>
        <sz val="10"/>
        <rFont val="Arial"/>
        <family val="2"/>
      </rPr>
      <t xml:space="preserve">Insérer le nombre de cas présumés de paludisme chaque année sur la base </t>
    </r>
    <r>
      <rPr>
        <b/>
        <sz val="10"/>
        <rFont val="Calibri"/>
        <family val="2"/>
      </rPr>
      <t xml:space="preserve">d'estimations épidémiologiques nationales (locales), par exemple chez les moins de cinq ans, 2 cas par an, 1 cas adulte par an, en tenant compte de la population et de l'endémicité </t>
    </r>
  </si>
  <si>
    <r>
      <rPr>
        <b/>
        <sz val="10"/>
        <rFont val="Arial"/>
        <family val="2"/>
      </rPr>
      <t xml:space="preserve">Lorsqu'il existe localement des données sur la réduction des cas liée à la couverture universelle de la lutte antivectorielle, utiliser ces données. </t>
    </r>
    <r>
      <rPr>
        <b/>
        <sz val="10"/>
        <rFont val="Arial"/>
        <family val="2"/>
      </rPr>
      <t>Lorsque ces données ne sont pas disponibles, faire l’hypothèse d’une réduction de 10 %, 20 % et 30 % des cas de paludisme pour l'année suivant la réalisation et le maintien de la couverture universelle</t>
    </r>
  </si>
  <si>
    <r>
      <rPr>
        <sz val="11"/>
        <rFont val="Arial"/>
        <family val="2"/>
      </rPr>
      <t>2.2.1.</t>
    </r>
  </si>
  <si>
    <r>
      <rPr>
        <sz val="11"/>
        <rFont val="Arial"/>
        <family val="2"/>
      </rPr>
      <t>2.2.2</t>
    </r>
  </si>
  <si>
    <r>
      <rPr>
        <b/>
        <sz val="10"/>
        <rFont val="Calibri"/>
        <family val="2"/>
      </rPr>
      <t xml:space="preserve">Nombre total de cas de paludisme sévère après soustraction du nombre réduit par la lutte antivectorielle </t>
    </r>
  </si>
  <si>
    <r>
      <rPr>
        <sz val="10"/>
        <rFont val="Calibri"/>
        <family val="2"/>
      </rPr>
      <t>2.3.1.</t>
    </r>
  </si>
  <si>
    <r>
      <rPr>
        <b/>
        <sz val="10"/>
        <color indexed="8"/>
        <rFont val="Calibri"/>
        <family val="2"/>
      </rPr>
      <t xml:space="preserve">Lorsqu'il existe localement des données sur la réduction des cas liée à la couverture universelle de la lutte antivectorielle, utiliser ces données. </t>
    </r>
    <r>
      <rPr>
        <b/>
        <sz val="10"/>
        <color indexed="8"/>
        <rFont val="Calibri"/>
        <family val="2"/>
      </rPr>
      <t xml:space="preserve">Lorsque ces données ne sont pas disponibles, et que la couverture universelle n'a pas encore été atteinte, faire l’hypothèse d’une réduction de 10 %, 20 % et 30 % des cas de paludisme pour l'année suivant la réalisation de la couverture universelle. </t>
    </r>
  </si>
  <si>
    <r>
      <rPr>
        <b/>
        <sz val="10"/>
        <rFont val="Calibri"/>
        <family val="2"/>
      </rPr>
      <t>Tenir compte de la diminution de la consommation liée à la lutte antivectorielle</t>
    </r>
  </si>
  <si>
    <r>
      <rPr>
        <b/>
        <sz val="10"/>
        <color indexed="8"/>
        <rFont val="Calibri"/>
        <family val="2"/>
      </rPr>
      <t xml:space="preserve">Nombre de traitements nécessaire </t>
    </r>
    <r>
      <rPr>
        <b/>
        <i/>
        <sz val="10"/>
        <color indexed="12"/>
        <rFont val="Calibri"/>
        <family val="2"/>
      </rPr>
      <t>(Hypothèse G)</t>
    </r>
  </si>
  <si>
    <r>
      <rPr>
        <b/>
        <sz val="10"/>
        <rFont val="Calibri"/>
        <family val="2"/>
      </rPr>
      <t>Déficit dans le nombre de traitements à l'artésunate nécessaires</t>
    </r>
    <r>
      <rPr>
        <b/>
        <i/>
        <sz val="10"/>
        <color indexed="12"/>
        <rFont val="Calibri"/>
        <family val="2"/>
      </rPr>
      <t xml:space="preserve"> (2.5-2.6)</t>
    </r>
  </si>
  <si>
    <r>
      <rPr>
        <sz val="11"/>
        <color theme="1"/>
        <rFont val="Arial"/>
        <family val="2"/>
      </rPr>
      <t xml:space="preserve">Ce nombre devra être saisi dans la deuxième ligne de la feuille d'analyse des lacunes du FM pour les diagnostics du secteur public </t>
    </r>
  </si>
  <si>
    <r>
      <rPr>
        <sz val="11"/>
        <color theme="1"/>
        <rFont val="Arial"/>
        <family val="2"/>
      </rPr>
      <t>Ce nombre devra être saisi dans la deuxième ligne de la feuille d'analyse des lacunes du FM pour les diagnostics de l'iCCM</t>
    </r>
  </si>
  <si>
    <r>
      <rPr>
        <sz val="11"/>
        <color theme="1"/>
        <rFont val="Arial"/>
        <family val="2"/>
      </rPr>
      <t>Ce nombre devra être saisi dans la deuxième ligne de la feuille d'analyse des lacunes du FM pour les diagnostics du secteur privé</t>
    </r>
  </si>
  <si>
    <r>
      <rPr>
        <sz val="11"/>
        <color theme="1"/>
        <rFont val="Arial"/>
        <family val="2"/>
      </rPr>
      <t>Nombre</t>
    </r>
  </si>
  <si>
    <r>
      <rPr>
        <b/>
        <sz val="11"/>
        <color theme="1"/>
        <rFont val="Arial"/>
        <family val="2"/>
      </rPr>
      <t>2021 (n)</t>
    </r>
  </si>
  <si>
    <r>
      <rPr>
        <b/>
        <sz val="11"/>
        <color theme="1"/>
        <rFont val="Arial"/>
        <family val="2"/>
      </rPr>
      <t>2021 (coût)</t>
    </r>
  </si>
  <si>
    <r>
      <rPr>
        <b/>
        <sz val="11"/>
        <color theme="1"/>
        <rFont val="Arial"/>
        <family val="2"/>
      </rPr>
      <t>2022 (n)</t>
    </r>
  </si>
  <si>
    <r>
      <rPr>
        <b/>
        <sz val="11"/>
        <color theme="1"/>
        <rFont val="Arial"/>
        <family val="2"/>
      </rPr>
      <t>2022 (coût)</t>
    </r>
  </si>
  <si>
    <r>
      <rPr>
        <b/>
        <sz val="11"/>
        <color theme="1"/>
        <rFont val="Arial"/>
        <family val="2"/>
      </rPr>
      <t>2023 (n)</t>
    </r>
  </si>
  <si>
    <r>
      <rPr>
        <b/>
        <sz val="11"/>
        <color theme="1"/>
        <rFont val="Arial"/>
        <family val="2"/>
      </rPr>
      <t>2023 (coût)</t>
    </r>
  </si>
  <si>
    <r>
      <rPr>
        <b/>
        <sz val="11"/>
        <color theme="1"/>
        <rFont val="Arial"/>
        <family val="2"/>
      </rPr>
      <t>Prise en compte de la résistance aux insecticides</t>
    </r>
  </si>
  <si>
    <r>
      <rPr>
        <sz val="11"/>
        <color theme="1"/>
        <rFont val="Arial"/>
        <family val="2"/>
      </rPr>
      <t>N. Nombre total de moustiquaires PBO financées par d'autres sources (gouvernement ou autres partenaires)</t>
    </r>
  </si>
  <si>
    <r>
      <rPr>
        <sz val="11"/>
        <color theme="1"/>
        <rFont val="Arial"/>
        <family val="2"/>
      </rPr>
      <t>O. Déficit restant en moustiquaires PBO</t>
    </r>
  </si>
  <si>
    <r>
      <rPr>
        <sz val="11"/>
        <color theme="1"/>
        <rFont val="Arial"/>
        <family val="2"/>
      </rPr>
      <t xml:space="preserve">P. Nombre total de moustiquaires PBO financées par le montant de l'allocation (sur la base du tableau </t>
    </r>
    <r>
      <rPr>
        <i/>
        <sz val="11"/>
        <color theme="1"/>
        <rFont val="Arial"/>
        <family val="2"/>
      </rPr>
      <t>PBO de RBM</t>
    </r>
    <r>
      <rPr>
        <sz val="11"/>
        <color theme="1"/>
        <rFont val="Arial"/>
        <family val="2"/>
      </rPr>
      <t xml:space="preserve"> ) </t>
    </r>
    <r>
      <rPr>
        <i/>
        <sz val="8"/>
        <color theme="1"/>
        <rFont val="Arial"/>
        <family val="2"/>
      </rPr>
      <t>**Les moustiquaires PBO ne peuvent pas être proposées dans l'allocation s'il existe des déficits en moustiquaires contenant uniquement des pyréthroïdes (c'est-à-dire que L doit être égal à zéro)</t>
    </r>
  </si>
  <si>
    <r>
      <rPr>
        <sz val="11"/>
        <color theme="1"/>
        <rFont val="Arial"/>
        <family val="2"/>
      </rPr>
      <t>Q. Déficit restant en moustiquaires PBO : O-P</t>
    </r>
  </si>
  <si>
    <r>
      <rPr>
        <sz val="11"/>
        <rFont val="Arial"/>
        <family val="2"/>
      </rPr>
      <t>Population totale</t>
    </r>
  </si>
  <si>
    <r>
      <rPr>
        <sz val="11"/>
        <rFont val="Arial"/>
        <family val="2"/>
      </rPr>
      <t>2.2.3</t>
    </r>
  </si>
  <si>
    <r>
      <rPr>
        <sz val="11"/>
        <rFont val="Arial"/>
        <family val="2"/>
      </rPr>
      <t>MILDA financées par des ressources nationales</t>
    </r>
  </si>
  <si>
    <r>
      <rPr>
        <sz val="11"/>
        <rFont val="Arial"/>
        <family val="2"/>
      </rPr>
      <t>MILDA financées par un donateur externe (indiquer le nom)</t>
    </r>
  </si>
  <si>
    <r>
      <rPr>
        <sz val="11"/>
        <rFont val="Arial"/>
        <family val="2"/>
      </rPr>
      <t>7.2.1</t>
    </r>
  </si>
  <si>
    <r>
      <rPr>
        <sz val="11"/>
        <rFont val="Arial"/>
        <family val="2"/>
      </rPr>
      <t>7.2.2</t>
    </r>
  </si>
  <si>
    <r>
      <rPr>
        <sz val="11"/>
        <rFont val="Arial"/>
        <family val="2"/>
      </rPr>
      <t>MILDA financées par des ressources externes par des donateurs extérieurs</t>
    </r>
  </si>
  <si>
    <r>
      <rPr>
        <sz val="11"/>
        <color theme="1"/>
        <rFont val="Arial"/>
        <family val="2"/>
      </rPr>
      <t>Pourcentage</t>
    </r>
  </si>
  <si>
    <r>
      <rPr>
        <sz val="11"/>
        <rFont val="Arial"/>
        <family val="2"/>
      </rPr>
      <t xml:space="preserve"> Total des besoins de la campagne (B)</t>
    </r>
  </si>
  <si>
    <r>
      <rPr>
        <sz val="11"/>
        <rFont val="Arial"/>
        <family val="2"/>
      </rPr>
      <t>Nombre total de moustiquaires requises pour les soins prénatals</t>
    </r>
  </si>
  <si>
    <r>
      <rPr>
        <sz val="11"/>
        <rFont val="Arial"/>
        <family val="2"/>
      </rPr>
      <t>Indiquer d'autres méthodes de distribution de routine ou continue telles que les distributions basées sur la communauté ou sur les écoles ; le marketing social, les PDI, les réfugiés, etc. selon le cas (E)</t>
    </r>
  </si>
  <si>
    <r>
      <rPr>
        <sz val="11"/>
        <rFont val="Arial"/>
        <family val="2"/>
      </rPr>
      <t>Nombre total de MILDA nécessaires pour une campagne de distribution non massive (F)</t>
    </r>
  </si>
  <si>
    <r>
      <rPr>
        <sz val="11"/>
        <rFont val="Arial"/>
        <family val="2"/>
      </rPr>
      <t>H1</t>
    </r>
  </si>
  <si>
    <r>
      <rPr>
        <sz val="11"/>
        <rFont val="Arial"/>
        <family val="2"/>
      </rPr>
      <t>H2</t>
    </r>
  </si>
  <si>
    <r>
      <rPr>
        <sz val="11"/>
        <rFont val="Arial"/>
        <family val="2"/>
      </rPr>
      <t xml:space="preserve"> MILDA prévues au titre d'autres programmes (H)</t>
    </r>
  </si>
  <si>
    <r>
      <rPr>
        <sz val="11"/>
        <rFont val="Arial"/>
        <family val="2"/>
      </rPr>
      <t>Déficit annuel prévu dans la réalisation des objectifs (nombre de moustiquaires nécessaires moins nombre de moustiquaires financées) (I)</t>
    </r>
  </si>
  <si>
    <r>
      <rPr>
        <sz val="11"/>
        <rFont val="Arial"/>
        <family val="2"/>
      </rPr>
      <t>Demande à financer par le biais d'une proposition de financement du FM (J)</t>
    </r>
  </si>
  <si>
    <r>
      <rPr>
        <sz val="11"/>
        <rFont val="Arial"/>
        <family val="2"/>
      </rPr>
      <t>MILDA à financer à partir du montant alloué et d'autres ressources (K)</t>
    </r>
  </si>
  <si>
    <r>
      <rPr>
        <sz val="11"/>
        <rFont val="Arial"/>
        <family val="2"/>
      </rPr>
      <t xml:space="preserve">Besoin total de moustiquaires en tenant compte des moustiquaires existantes </t>
    </r>
  </si>
  <si>
    <r>
      <rPr>
        <sz val="11"/>
        <color theme="1"/>
        <rFont val="Arial"/>
        <family val="2"/>
      </rPr>
      <t>nombre</t>
    </r>
  </si>
  <si>
    <r>
      <rPr>
        <b/>
        <sz val="11"/>
        <color theme="1"/>
        <rFont val="Arial"/>
        <family val="2"/>
      </rPr>
      <t>Total des MILDA nécessaires</t>
    </r>
  </si>
  <si>
    <r>
      <rPr>
        <sz val="11"/>
        <color theme="1"/>
        <rFont val="Arial"/>
        <family val="2"/>
      </rPr>
      <t xml:space="preserve">nombre </t>
    </r>
  </si>
  <si>
    <r>
      <rPr>
        <sz val="11"/>
        <color theme="1"/>
        <rFont val="Arial"/>
        <family val="2"/>
      </rPr>
      <t>Nombre total de moustiquaires qui devraient être des PBO d'après les données de résistance</t>
    </r>
  </si>
  <si>
    <r>
      <rPr>
        <b/>
        <sz val="11"/>
        <color rgb="FFFF0000"/>
        <rFont val="Arial"/>
        <family val="2"/>
      </rPr>
      <t>2020 (référence)</t>
    </r>
  </si>
  <si>
    <r>
      <rPr>
        <sz val="11"/>
        <rFont val="Arial"/>
        <family val="2"/>
      </rPr>
      <t>7.2.3</t>
    </r>
  </si>
  <si>
    <r>
      <rPr>
        <sz val="11"/>
        <rFont val="Arial"/>
        <family val="2"/>
      </rPr>
      <t>Déficit restant à combler (L) - envisager de donner la priorité aux demandes de financement hiérarchisées au-delà de la somme allouée</t>
    </r>
  </si>
  <si>
    <t>Budget total</t>
  </si>
  <si>
    <t>Dépenses totales</t>
  </si>
  <si>
    <r>
      <rPr>
        <u/>
        <sz val="11"/>
        <rFont val="Arial"/>
        <family val="2"/>
      </rPr>
      <t>Calculateur d'accessibilité financière au PBO</t>
    </r>
  </si>
  <si>
    <r>
      <rPr>
        <b/>
        <u/>
        <sz val="11"/>
        <color theme="1"/>
        <rFont val="Calibri"/>
        <family val="2"/>
        <scheme val="minor"/>
      </rPr>
      <t>Calcs</t>
    </r>
  </si>
  <si>
    <r>
      <rPr>
        <sz val="11"/>
        <rFont val="Arial"/>
        <family val="2"/>
      </rPr>
      <t>Dépenses si toutes les moustiquaires sont conventionnelles</t>
    </r>
  </si>
  <si>
    <r>
      <rPr>
        <b/>
        <sz val="11"/>
        <color theme="1"/>
        <rFont val="Calibri"/>
        <family val="2"/>
        <scheme val="minor"/>
      </rPr>
      <t>Fonds disponibles pour passer aux moustiquaires PBO</t>
    </r>
  </si>
  <si>
    <t>Coût d'une moustiquaire PBO</t>
  </si>
  <si>
    <t>Nombre total cible des moustiquaires nécessaires</t>
  </si>
  <si>
    <t>Nombre de moustiquaires PBO financièrement accessibles</t>
  </si>
  <si>
    <t>Nombre total de moustiquaires à acheter</t>
  </si>
  <si>
    <t>Dépenses totales en USD pour les moustiquaires conventionnelles</t>
  </si>
  <si>
    <t>Dépenses totales en USD pour les moustiquaires PBO</t>
  </si>
  <si>
    <t>Dépenses totales en USD pour toutes les moustiquaires</t>
  </si>
  <si>
    <r>
      <rPr>
        <b/>
        <u/>
        <sz val="11"/>
        <color theme="1"/>
        <rFont val="Calibri"/>
        <family val="2"/>
        <scheme val="minor"/>
      </rPr>
      <t>Produits</t>
    </r>
  </si>
  <si>
    <r>
      <rPr>
        <sz val="11"/>
        <rFont val="Arial"/>
        <family val="2"/>
      </rPr>
      <t>Indiquer le nombre de MILDA nécessaires</t>
    </r>
  </si>
  <si>
    <r>
      <rPr>
        <sz val="11"/>
        <rFont val="Arial"/>
        <family val="2"/>
      </rPr>
      <t xml:space="preserve">Nombre total de MILDA nécessaires (ex. campagne en 2020 et 2023, routine tous les ans) </t>
    </r>
  </si>
  <si>
    <r>
      <rPr>
        <sz val="11"/>
        <rFont val="Arial"/>
        <family val="2"/>
      </rPr>
      <t>Indiquer le coût d'une MILDA conventionnelle (sur la base des spécifications nationales)</t>
    </r>
  </si>
  <si>
    <r>
      <rPr>
        <sz val="11"/>
        <rFont val="Arial"/>
        <family val="2"/>
      </rPr>
      <t>Indiquer le coût d'une MILDA PBO (sur la base des spécifications nationales)</t>
    </r>
  </si>
  <si>
    <t xml:space="preserve">Coût d'une MILDA conventionnelle </t>
  </si>
  <si>
    <r>
      <rPr>
        <sz val="11"/>
        <color theme="1"/>
        <rFont val="Calibri"/>
        <family val="2"/>
        <scheme val="minor"/>
      </rPr>
      <t>Nombre de MILDA conventionnelles à acheter</t>
    </r>
  </si>
  <si>
    <r>
      <rPr>
        <sz val="11"/>
        <rFont val="Arial"/>
        <family val="2"/>
      </rPr>
      <t>Dépenses totales 2021</t>
    </r>
  </si>
  <si>
    <r>
      <rPr>
        <sz val="11"/>
        <rFont val="Arial"/>
        <family val="2"/>
      </rPr>
      <t>Dépenses totales 2022</t>
    </r>
  </si>
  <si>
    <r>
      <rPr>
        <sz val="11"/>
        <rFont val="Arial"/>
        <family val="2"/>
      </rPr>
      <t>Dépenses totales 2023</t>
    </r>
  </si>
  <si>
    <r>
      <rPr>
        <sz val="11"/>
        <rFont val="Arial"/>
        <family val="2"/>
      </rPr>
      <t>Remarque – S'il existe un déficit en MILDA pour couvrir la population exposée sur l'ensemble des trois années - il est impossible de se procurer des PBO, il est donc impossible de saisir un chiffre dans ces cellules. Dans cet exemple, il y a un déficit en MILDA et les financements du Fonds mondial ne peuvent donc pas être utilisés pour acheter des moustiquaires</t>
    </r>
  </si>
  <si>
    <r>
      <rPr>
        <sz val="11"/>
        <rFont val="Arial"/>
        <family val="2"/>
      </rPr>
      <t>(facultatif) Pour les pays où le recensement date de plus de 5 ans, envisager d’inclure un stock tampon allant jusqu’à 10 %</t>
    </r>
  </si>
  <si>
    <r>
      <rPr>
        <sz val="11"/>
        <rFont val="Arial"/>
        <family val="2"/>
      </rPr>
      <t>Incorporer la perte nette des distributions de routine en fonction des recommandations du CRSPC (perte de 8 % au cours de l’année en cours = année 1, 20 % année 2, 50 % année 3)</t>
    </r>
  </si>
  <si>
    <r>
      <rPr>
        <sz val="10"/>
        <color theme="1"/>
        <rFont val="Arial"/>
        <family val="2"/>
      </rPr>
      <t>Véhicules/Motos + Entretien</t>
    </r>
  </si>
  <si>
    <r>
      <rPr>
        <sz val="10"/>
        <color theme="1"/>
        <rFont val="Arial"/>
        <family val="2"/>
      </rPr>
      <t>Ordinateurs/Équipement de bureau</t>
    </r>
  </si>
  <si>
    <r>
      <rPr>
        <sz val="10"/>
        <color theme="1"/>
        <rFont val="Arial"/>
        <family val="2"/>
      </rPr>
      <t>Visites de terrain/Supervision </t>
    </r>
  </si>
  <si>
    <r>
      <rPr>
        <sz val="11"/>
        <rFont val="Arial"/>
        <family val="2"/>
      </rPr>
      <t>Ressources nationales</t>
    </r>
  </si>
  <si>
    <r>
      <rPr>
        <sz val="11"/>
        <rFont val="Arial"/>
        <family val="2"/>
      </rPr>
      <t>Partenaire 1</t>
    </r>
  </si>
  <si>
    <r>
      <rPr>
        <sz val="11"/>
        <rFont val="Arial"/>
        <family val="2"/>
      </rPr>
      <t>Partenaire 2</t>
    </r>
  </si>
  <si>
    <r>
      <rPr>
        <sz val="11"/>
        <rFont val="Arial"/>
        <family val="2"/>
      </rPr>
      <t>Partenaire 3</t>
    </r>
  </si>
  <si>
    <r>
      <rPr>
        <sz val="11"/>
        <rFont val="Arial"/>
        <family val="2"/>
      </rPr>
      <t>Écart financier</t>
    </r>
  </si>
  <si>
    <r>
      <rPr>
        <b/>
        <sz val="10"/>
        <color theme="1"/>
        <rFont val="Arial"/>
        <family val="2"/>
      </rPr>
      <t xml:space="preserve">Ressources disponibles </t>
    </r>
  </si>
  <si>
    <r>
      <rPr>
        <b/>
        <sz val="10"/>
        <color rgb="FF000000"/>
        <rFont val="Arial"/>
        <family val="2"/>
      </rPr>
      <t xml:space="preserve">Total des coûts estimés </t>
    </r>
  </si>
  <si>
    <r>
      <rPr>
        <b/>
        <sz val="10"/>
        <color rgb="FF000000"/>
        <rFont val="Arial"/>
        <family val="2"/>
      </rPr>
      <t xml:space="preserve">Ressources disponibles </t>
    </r>
  </si>
  <si>
    <r>
      <rPr>
        <b/>
        <sz val="10"/>
        <color rgb="FF000000"/>
        <rFont val="Arial"/>
        <family val="2"/>
      </rPr>
      <t xml:space="preserve">DÉFICIT DE FINANCEMENT </t>
    </r>
  </si>
  <si>
    <r>
      <rPr>
        <sz val="11"/>
        <rFont val="Arial"/>
        <family val="2"/>
      </rPr>
      <t>Besoin total en USD*</t>
    </r>
  </si>
  <si>
    <r>
      <rPr>
        <sz val="11"/>
        <rFont val="Arial"/>
        <family val="2"/>
      </rPr>
      <t>Ressources nationales</t>
    </r>
  </si>
  <si>
    <r>
      <rPr>
        <sz val="11"/>
        <rFont val="Arial"/>
        <family val="2"/>
      </rPr>
      <t>Ressources externes (donner le nom des partenaires)</t>
    </r>
  </si>
  <si>
    <r>
      <rPr>
        <sz val="11"/>
        <rFont val="Arial"/>
        <family val="2"/>
      </rPr>
      <t>Partenaire 1</t>
    </r>
  </si>
  <si>
    <r>
      <rPr>
        <sz val="11"/>
        <rFont val="Arial"/>
        <family val="2"/>
      </rPr>
      <t>Partenaire 2</t>
    </r>
  </si>
  <si>
    <r>
      <rPr>
        <sz val="11"/>
        <rFont val="Arial"/>
        <family val="2"/>
      </rPr>
      <t>Partenaire 3</t>
    </r>
  </si>
  <si>
    <r>
      <rPr>
        <sz val="11"/>
        <rFont val="Arial"/>
        <family val="2"/>
      </rPr>
      <t>Écart financier</t>
    </r>
  </si>
  <si>
    <r>
      <rPr>
        <sz val="11"/>
        <rFont val="Arial"/>
        <family val="2"/>
      </rPr>
      <t xml:space="preserve"> Demande à financer par le biais d'une proposition de financement du FM</t>
    </r>
  </si>
  <si>
    <r>
      <rPr>
        <sz val="11"/>
        <color theme="1"/>
        <rFont val="Arial"/>
        <family val="2"/>
      </rPr>
      <t>Merci de changer la devise en cas d’utilisation des EUROS</t>
    </r>
  </si>
  <si>
    <r>
      <rPr>
        <b/>
        <sz val="10"/>
        <color theme="1"/>
        <rFont val="Arial"/>
        <family val="2"/>
      </rPr>
      <t>Établissement de santé du secteur public</t>
    </r>
  </si>
  <si>
    <r>
      <rPr>
        <b/>
        <sz val="10"/>
        <color theme="1"/>
        <rFont val="Arial"/>
        <family val="2"/>
      </rPr>
      <t xml:space="preserve">Gestion des cas communautaire </t>
    </r>
  </si>
  <si>
    <r>
      <rPr>
        <b/>
        <sz val="10"/>
        <color theme="1"/>
        <rFont val="Arial"/>
        <family val="2"/>
      </rPr>
      <t>Indiquer le nombre total d'ACT requis par le biais de la prise en charge intégrée des cas de paludisme (iCCM) (par exemple, l'iCCM représente 5 % de la prise en charge des cas, multiplier par conséquent 4,1 par 0,05).</t>
    </r>
  </si>
  <si>
    <r>
      <rPr>
        <b/>
        <sz val="10"/>
        <color theme="1"/>
        <rFont val="Arial"/>
        <family val="2"/>
      </rPr>
      <t>Secteur privé</t>
    </r>
  </si>
  <si>
    <r>
      <rPr>
        <b/>
        <sz val="10"/>
        <color theme="1"/>
        <rFont val="Arial"/>
        <family val="2"/>
      </rPr>
      <t>Indiquer le nombre total d'ACT requis par les établissements de santé du secteur privé (par exemple, les établissements du secteur privé représentent 30 % de la prise en charge des cas, multiplier par conséquent 4,1 par 0,3).</t>
    </r>
  </si>
  <si>
    <r>
      <rPr>
        <sz val="10"/>
        <rFont val="Arial"/>
        <family val="2"/>
      </rPr>
      <t>Établissement de santé du secteur public</t>
    </r>
  </si>
  <si>
    <r>
      <rPr>
        <sz val="10"/>
        <rFont val="Arial"/>
        <family val="2"/>
      </rPr>
      <t>Secteur privé</t>
    </r>
  </si>
  <si>
    <r>
      <rPr>
        <sz val="10"/>
        <rFont val="Arial"/>
        <family val="2"/>
      </rPr>
      <t>Gestion des cas communautaire</t>
    </r>
  </si>
  <si>
    <r>
      <rPr>
        <sz val="10"/>
        <rFont val="Arial"/>
        <family val="2"/>
      </rPr>
      <t>Secteur privé</t>
    </r>
  </si>
  <si>
    <r>
      <rPr>
        <sz val="10"/>
        <rFont val="Arial"/>
        <family val="2"/>
      </rPr>
      <t>Établissement de santé</t>
    </r>
  </si>
  <si>
    <r>
      <rPr>
        <sz val="10"/>
        <rFont val="Arial"/>
        <family val="2"/>
      </rPr>
      <t>Gestion des cas communautaire</t>
    </r>
  </si>
  <si>
    <r>
      <rPr>
        <sz val="10"/>
        <rFont val="Arial"/>
        <family val="2"/>
      </rPr>
      <t>Secteur privé</t>
    </r>
  </si>
  <si>
    <t xml:space="preserve"> Demande à financer par le biais d'une proposition de financement du FM</t>
  </si>
  <si>
    <r>
      <rPr>
        <sz val="11"/>
        <rFont val="Arial"/>
        <family val="2"/>
      </rPr>
      <t>Besoin total en USD*</t>
    </r>
  </si>
  <si>
    <r>
      <rPr>
        <sz val="11"/>
        <rFont val="Arial"/>
        <family val="2"/>
      </rPr>
      <t>Ressources nationales</t>
    </r>
  </si>
  <si>
    <r>
      <rPr>
        <sz val="11"/>
        <rFont val="Arial"/>
        <family val="2"/>
      </rPr>
      <t>Ressources externes (donner le nom des partenaires)</t>
    </r>
  </si>
  <si>
    <r>
      <rPr>
        <sz val="11"/>
        <rFont val="Arial"/>
        <family val="2"/>
      </rPr>
      <t>Partenaire 1</t>
    </r>
  </si>
  <si>
    <r>
      <rPr>
        <sz val="11"/>
        <rFont val="Arial"/>
        <family val="2"/>
      </rPr>
      <t>Partenaire 2</t>
    </r>
  </si>
  <si>
    <r>
      <rPr>
        <sz val="11"/>
        <rFont val="Arial"/>
        <family val="2"/>
      </rPr>
      <t>Partenaire 3</t>
    </r>
  </si>
  <si>
    <r>
      <rPr>
        <sz val="11"/>
        <rFont val="Arial"/>
        <family val="2"/>
      </rPr>
      <t>Écart financier</t>
    </r>
  </si>
  <si>
    <r>
      <rPr>
        <sz val="11"/>
        <rFont val="Arial"/>
        <family val="2"/>
      </rPr>
      <t xml:space="preserve"> Demande à financer par le biais d'une proposition de financement du FM</t>
    </r>
  </si>
  <si>
    <r>
      <rPr>
        <sz val="11"/>
        <color theme="1"/>
        <rFont val="Arial"/>
        <family val="2"/>
      </rPr>
      <t>Merci de changer la devise en cas d’utilisation des EUROS</t>
    </r>
  </si>
  <si>
    <r>
      <rPr>
        <sz val="10"/>
        <color theme="1"/>
        <rFont val="Calibri"/>
        <family val="2"/>
      </rPr>
      <t>Couverture cible</t>
    </r>
  </si>
  <si>
    <r>
      <rPr>
        <b/>
        <sz val="10"/>
        <color theme="1"/>
        <rFont val="Calibri"/>
        <family val="2"/>
      </rPr>
      <t xml:space="preserve">Demande au FM </t>
    </r>
  </si>
  <si>
    <r>
      <rPr>
        <sz val="11"/>
        <rFont val="Arial"/>
        <family val="2"/>
      </rPr>
      <t>Besoin total en USD*</t>
    </r>
  </si>
  <si>
    <r>
      <rPr>
        <sz val="11"/>
        <rFont val="Arial"/>
        <family val="2"/>
      </rPr>
      <t>Ressources nationales</t>
    </r>
  </si>
  <si>
    <r>
      <rPr>
        <sz val="11"/>
        <rFont val="Arial"/>
        <family val="2"/>
      </rPr>
      <t>Ressources externes (donner le nom des partenaires)</t>
    </r>
  </si>
  <si>
    <r>
      <rPr>
        <sz val="11"/>
        <rFont val="Arial"/>
        <family val="2"/>
      </rPr>
      <t>Partenaire 1</t>
    </r>
  </si>
  <si>
    <r>
      <rPr>
        <sz val="11"/>
        <rFont val="Arial"/>
        <family val="2"/>
      </rPr>
      <t>Partenaire 2</t>
    </r>
  </si>
  <si>
    <r>
      <rPr>
        <sz val="11"/>
        <rFont val="Arial"/>
        <family val="2"/>
      </rPr>
      <t>Partenaire 3</t>
    </r>
  </si>
  <si>
    <r>
      <rPr>
        <sz val="11"/>
        <rFont val="Arial"/>
        <family val="2"/>
      </rPr>
      <t>Écart financier</t>
    </r>
  </si>
  <si>
    <r>
      <rPr>
        <sz val="11"/>
        <rFont val="Arial"/>
        <family val="2"/>
      </rPr>
      <t xml:space="preserve"> Demande à financer par le biais d'une proposition de financement du FM</t>
    </r>
  </si>
  <si>
    <r>
      <rPr>
        <sz val="11"/>
        <color theme="1"/>
        <rFont val="Arial"/>
        <family val="2"/>
      </rPr>
      <t>Merci de changer la devise en cas d’utilisation des EUROS</t>
    </r>
  </si>
  <si>
    <r>
      <rPr>
        <sz val="11"/>
        <rFont val="Arial"/>
        <family val="2"/>
      </rPr>
      <t>Pays impaludé</t>
    </r>
  </si>
  <si>
    <r>
      <rPr>
        <sz val="11"/>
        <rFont val="Arial"/>
        <family val="2"/>
      </rPr>
      <t xml:space="preserve">Indiquer la croissance démographique </t>
    </r>
  </si>
  <si>
    <r>
      <rPr>
        <sz val="11"/>
        <rFont val="Arial"/>
        <family val="2"/>
      </rPr>
      <t>Pays exempts de paludisme</t>
    </r>
  </si>
  <si>
    <r>
      <rPr>
        <sz val="11"/>
        <rFont val="Arial"/>
        <family val="2"/>
      </rPr>
      <t>Couverture de 100 %</t>
    </r>
  </si>
  <si>
    <r>
      <rPr>
        <sz val="11"/>
        <rFont val="Arial"/>
        <family val="2"/>
      </rPr>
      <t>Couverture de 100 %</t>
    </r>
  </si>
  <si>
    <r>
      <rPr>
        <sz val="11"/>
        <rFont val="Arial"/>
        <family val="2"/>
      </rPr>
      <t>Couverture de 100 %</t>
    </r>
  </si>
  <si>
    <r>
      <rPr>
        <sz val="11"/>
        <rFont val="Arial"/>
        <family val="2"/>
      </rPr>
      <t>MILDA financées par un donateur externe (indiquer le nom)</t>
    </r>
  </si>
  <si>
    <r>
      <rPr>
        <sz val="11"/>
        <rFont val="Arial"/>
        <family val="2"/>
      </rPr>
      <t>MILDA financées par un donateur externe (indiquer le nom)</t>
    </r>
  </si>
  <si>
    <r>
      <rPr>
        <sz val="11"/>
        <rFont val="Arial"/>
        <family val="2"/>
      </rPr>
      <t>Cibles nationales</t>
    </r>
  </si>
  <si>
    <r>
      <rPr>
        <b/>
        <u/>
        <sz val="11"/>
        <color theme="1"/>
        <rFont val="Calibri"/>
        <family val="2"/>
        <scheme val="minor"/>
      </rPr>
      <t>Hypothèses</t>
    </r>
  </si>
  <si>
    <t>Dépenses totales</t>
  </si>
  <si>
    <t>Dépenses totales</t>
  </si>
  <si>
    <t>Dépenses totales</t>
  </si>
  <si>
    <r>
      <rPr>
        <sz val="11"/>
        <color theme="1"/>
        <rFont val="Arial"/>
        <family val="2"/>
      </rPr>
      <t>%</t>
    </r>
  </si>
  <si>
    <r>
      <rPr>
        <sz val="11"/>
        <color theme="1"/>
        <rFont val="Arial"/>
        <family val="2"/>
      </rPr>
      <t>Nombre</t>
    </r>
  </si>
  <si>
    <r>
      <rPr>
        <sz val="11"/>
        <color theme="1"/>
        <rFont val="Arial"/>
        <family val="2"/>
      </rPr>
      <t>%</t>
    </r>
  </si>
  <si>
    <r>
      <rPr>
        <sz val="11"/>
        <color theme="1"/>
        <rFont val="Arial"/>
        <family val="2"/>
      </rPr>
      <t>Nombre</t>
    </r>
  </si>
  <si>
    <r>
      <rPr>
        <sz val="11"/>
        <color theme="1"/>
        <rFont val="Arial"/>
        <family val="2"/>
      </rPr>
      <t>Nombre</t>
    </r>
  </si>
  <si>
    <r>
      <rPr>
        <sz val="11"/>
        <color theme="1"/>
        <rFont val="Arial"/>
        <family val="2"/>
      </rPr>
      <t>%</t>
    </r>
  </si>
  <si>
    <r>
      <rPr>
        <sz val="11"/>
        <rFont val="Arial"/>
        <family val="2"/>
      </rPr>
      <t xml:space="preserve"> Demande à financer par le biais d'une proposition de financement du FM</t>
    </r>
  </si>
  <si>
    <r>
      <rPr>
        <sz val="11"/>
        <rFont val="Arial"/>
        <family val="2"/>
      </rPr>
      <t>Niveau de référence</t>
    </r>
  </si>
  <si>
    <r>
      <rPr>
        <sz val="11"/>
        <rFont val="Arial"/>
        <family val="2"/>
      </rPr>
      <t>Cibles nationales</t>
    </r>
  </si>
  <si>
    <r>
      <rPr>
        <sz val="11"/>
        <rFont val="Calibri"/>
        <family val="2"/>
        <scheme val="minor"/>
      </rPr>
      <t>A</t>
    </r>
  </si>
  <si>
    <r>
      <rPr>
        <sz val="11"/>
        <rFont val="Calibri"/>
        <family val="2"/>
        <scheme val="minor"/>
      </rPr>
      <t>Pays impaludé</t>
    </r>
  </si>
  <si>
    <r>
      <rPr>
        <sz val="11"/>
        <rFont val="Arial"/>
        <family val="2"/>
      </rPr>
      <t xml:space="preserve">Indiquer la croissance démographique </t>
    </r>
  </si>
  <si>
    <r>
      <rPr>
        <sz val="11"/>
        <rFont val="Calibri"/>
        <family val="2"/>
        <scheme val="minor"/>
      </rPr>
      <t>B</t>
    </r>
  </si>
  <si>
    <r>
      <rPr>
        <sz val="11"/>
        <rFont val="Calibri"/>
        <family val="2"/>
        <scheme val="minor"/>
      </rPr>
      <t>Pays exempts de paludisme</t>
    </r>
  </si>
  <si>
    <r>
      <rPr>
        <sz val="11"/>
        <rFont val="Arial"/>
        <family val="2"/>
      </rPr>
      <t>Besoin total en USD*</t>
    </r>
  </si>
  <si>
    <r>
      <rPr>
        <sz val="11"/>
        <rFont val="Arial"/>
        <family val="2"/>
      </rPr>
      <t>Ressources nationales</t>
    </r>
  </si>
  <si>
    <r>
      <rPr>
        <sz val="11"/>
        <rFont val="Arial"/>
        <family val="2"/>
      </rPr>
      <t>Ressources externes (donner le nom des partenaires)</t>
    </r>
  </si>
  <si>
    <r>
      <rPr>
        <sz val="11"/>
        <rFont val="Arial"/>
        <family val="2"/>
      </rPr>
      <t>Partenaire 1</t>
    </r>
  </si>
  <si>
    <r>
      <rPr>
        <sz val="11"/>
        <rFont val="Arial"/>
        <family val="2"/>
      </rPr>
      <t>Partenaire 2</t>
    </r>
  </si>
  <si>
    <r>
      <rPr>
        <sz val="11"/>
        <rFont val="Arial"/>
        <family val="2"/>
      </rPr>
      <t>Partenaire 3</t>
    </r>
  </si>
  <si>
    <r>
      <rPr>
        <sz val="11"/>
        <rFont val="Arial"/>
        <family val="2"/>
      </rPr>
      <t>Écart financier</t>
    </r>
  </si>
  <si>
    <r>
      <rPr>
        <sz val="11"/>
        <rFont val="Arial"/>
        <family val="2"/>
      </rPr>
      <t xml:space="preserve"> Demande à financer par le biais d'une proposition de financement du FM</t>
    </r>
  </si>
  <si>
    <r>
      <rPr>
        <sz val="11"/>
        <color theme="1"/>
        <rFont val="Arial"/>
        <family val="2"/>
      </rPr>
      <t>Merci de changer la devise en cas d’utilisation des EUROS</t>
    </r>
  </si>
  <si>
    <r>
      <rPr>
        <sz val="11"/>
        <rFont val="Calibri"/>
        <family val="2"/>
        <scheme val="minor"/>
      </rPr>
      <t>A</t>
    </r>
  </si>
  <si>
    <r>
      <rPr>
        <sz val="11"/>
        <rFont val="Arial"/>
        <family val="2"/>
      </rPr>
      <t>Pays impaludé</t>
    </r>
  </si>
  <si>
    <r>
      <rPr>
        <sz val="11"/>
        <rFont val="Arial"/>
        <family val="2"/>
      </rPr>
      <t xml:space="preserve">Indiquer la croissance démographique </t>
    </r>
  </si>
  <si>
    <r>
      <rPr>
        <sz val="11"/>
        <rFont val="Calibri"/>
        <family val="2"/>
        <scheme val="minor"/>
      </rPr>
      <t>B</t>
    </r>
  </si>
  <si>
    <r>
      <rPr>
        <sz val="11"/>
        <rFont val="Arial"/>
        <family val="2"/>
      </rPr>
      <t>Pays exempts de paludisme</t>
    </r>
  </si>
  <si>
    <r>
      <rPr>
        <b/>
        <sz val="10"/>
        <color indexed="60"/>
        <rFont val="Calibri"/>
        <family val="2"/>
      </rPr>
      <t xml:space="preserve">POPULATION </t>
    </r>
  </si>
  <si>
    <r>
      <rPr>
        <b/>
        <sz val="10"/>
        <rFont val="Calibri"/>
        <family val="2"/>
      </rPr>
      <t>REMARQUES</t>
    </r>
  </si>
  <si>
    <r>
      <rPr>
        <b/>
        <sz val="10"/>
        <rFont val="Calibri"/>
        <family val="2"/>
      </rPr>
      <t>Population totale exposée</t>
    </r>
  </si>
  <si>
    <r>
      <rPr>
        <b/>
        <sz val="10"/>
        <rFont val="Calibri"/>
        <family val="2"/>
      </rPr>
      <t>2.2.1</t>
    </r>
  </si>
  <si>
    <r>
      <rPr>
        <sz val="10"/>
        <rFont val="Calibri"/>
        <family val="2"/>
      </rPr>
      <t>Nombre de cas de paludisme réduit par la lutte antivectorielle</t>
    </r>
  </si>
  <si>
    <r>
      <rPr>
        <b/>
        <sz val="10"/>
        <rFont val="Calibri"/>
        <family val="2"/>
      </rPr>
      <t>2.2.2</t>
    </r>
  </si>
  <si>
    <r>
      <rPr>
        <b/>
        <sz val="10"/>
        <rFont val="Calibri"/>
        <family val="2"/>
      </rPr>
      <t>Couverture cible</t>
    </r>
  </si>
  <si>
    <r>
      <rPr>
        <sz val="10"/>
        <rFont val="Calibri"/>
        <family val="2"/>
      </rPr>
      <t>2.3.1.</t>
    </r>
  </si>
  <si>
    <r>
      <rPr>
        <sz val="10"/>
        <rFont val="Calibri"/>
        <family val="2"/>
      </rPr>
      <t>Établissement de santé</t>
    </r>
  </si>
  <si>
    <r>
      <rPr>
        <sz val="10"/>
        <rFont val="Calibri"/>
        <family val="2"/>
      </rPr>
      <t xml:space="preserve">Gestion des cas communautaire </t>
    </r>
  </si>
  <si>
    <r>
      <rPr>
        <sz val="10"/>
        <rFont val="Calibri"/>
        <family val="2"/>
      </rPr>
      <t>Secteur privé</t>
    </r>
  </si>
  <si>
    <r>
      <rPr>
        <sz val="10"/>
        <rFont val="Calibri"/>
        <family val="2"/>
      </rPr>
      <t>Établissement de santé</t>
    </r>
  </si>
  <si>
    <r>
      <rPr>
        <sz val="10"/>
        <rFont val="Calibri"/>
        <family val="2"/>
      </rPr>
      <t>Gestion des cas communautaire</t>
    </r>
  </si>
  <si>
    <r>
      <rPr>
        <sz val="10"/>
        <rFont val="Calibri"/>
        <family val="2"/>
      </rPr>
      <t>Secteur privé</t>
    </r>
  </si>
  <si>
    <t xml:space="preserve"> Demande à financer par le biais d'une proposition de financement du FM</t>
  </si>
  <si>
    <r>
      <rPr>
        <sz val="11"/>
        <rFont val="Arial"/>
        <family val="2"/>
      </rPr>
      <t>Besoin total en USD*</t>
    </r>
  </si>
  <si>
    <r>
      <rPr>
        <sz val="11"/>
        <rFont val="Arial"/>
        <family val="2"/>
      </rPr>
      <t>Ressources nationales</t>
    </r>
  </si>
  <si>
    <r>
      <rPr>
        <sz val="11"/>
        <rFont val="Arial"/>
        <family val="2"/>
      </rPr>
      <t>Ressources externes (donner le nom des partenaires)</t>
    </r>
  </si>
  <si>
    <r>
      <rPr>
        <sz val="11"/>
        <rFont val="Arial"/>
        <family val="2"/>
      </rPr>
      <t>Partenaire 1</t>
    </r>
  </si>
  <si>
    <r>
      <rPr>
        <sz val="11"/>
        <rFont val="Arial"/>
        <family val="2"/>
      </rPr>
      <t>Partenaire 2</t>
    </r>
  </si>
  <si>
    <r>
      <rPr>
        <sz val="11"/>
        <rFont val="Arial"/>
        <family val="2"/>
      </rPr>
      <t>Partenaire 3</t>
    </r>
  </si>
  <si>
    <r>
      <rPr>
        <sz val="11"/>
        <rFont val="Arial"/>
        <family val="2"/>
      </rPr>
      <t>Écart financier</t>
    </r>
  </si>
  <si>
    <r>
      <rPr>
        <sz val="11"/>
        <rFont val="Arial"/>
        <family val="2"/>
      </rPr>
      <t xml:space="preserve"> Demande à financer par le biais d'une proposition de financement du FM</t>
    </r>
  </si>
  <si>
    <r>
      <rPr>
        <sz val="11"/>
        <color theme="1"/>
        <rFont val="Arial"/>
        <family val="2"/>
      </rPr>
      <t>Merci de changer la devise en cas d’utilisation des EUROS</t>
    </r>
  </si>
  <si>
    <r>
      <rPr>
        <b/>
        <sz val="10"/>
        <rFont val="Arial"/>
        <family val="2"/>
      </rPr>
      <t>Hypothèses</t>
    </r>
  </si>
  <si>
    <r>
      <rPr>
        <sz val="11"/>
        <rFont val="Arial"/>
        <family val="2"/>
      </rPr>
      <t>Besoin total en USD*</t>
    </r>
  </si>
  <si>
    <r>
      <rPr>
        <sz val="11"/>
        <rFont val="Arial"/>
        <family val="2"/>
      </rPr>
      <t>Ressources nationales</t>
    </r>
  </si>
  <si>
    <r>
      <rPr>
        <sz val="11"/>
        <rFont val="Arial"/>
        <family val="2"/>
      </rPr>
      <t>Ressources externes (donner le nom des partenaires)</t>
    </r>
  </si>
  <si>
    <r>
      <rPr>
        <sz val="11"/>
        <rFont val="Arial"/>
        <family val="2"/>
      </rPr>
      <t>Partenaire 1</t>
    </r>
  </si>
  <si>
    <r>
      <rPr>
        <sz val="11"/>
        <rFont val="Arial"/>
        <family val="2"/>
      </rPr>
      <t>Partenaire 2</t>
    </r>
  </si>
  <si>
    <r>
      <rPr>
        <sz val="11"/>
        <rFont val="Arial"/>
        <family val="2"/>
      </rPr>
      <t>Partenaire 3</t>
    </r>
  </si>
  <si>
    <r>
      <rPr>
        <sz val="11"/>
        <rFont val="Arial"/>
        <family val="2"/>
      </rPr>
      <t>Écart financier</t>
    </r>
  </si>
  <si>
    <r>
      <rPr>
        <sz val="11"/>
        <rFont val="Arial"/>
        <family val="2"/>
      </rPr>
      <t xml:space="preserve"> Demande à financer par le biais d'une proposition de financement du FM</t>
    </r>
  </si>
  <si>
    <r>
      <rPr>
        <sz val="11"/>
        <color theme="1"/>
        <rFont val="Arial"/>
        <family val="2"/>
      </rPr>
      <t>Merci de changer la devise en cas d’utilisation des EUROS</t>
    </r>
  </si>
  <si>
    <r>
      <rPr>
        <b/>
        <sz val="12"/>
        <color indexed="8"/>
        <rFont val="Calibri"/>
        <family val="2"/>
      </rPr>
      <t>Hypothèses finales - exemple</t>
    </r>
  </si>
  <si>
    <r>
      <rPr>
        <sz val="10"/>
        <color indexed="8"/>
        <rFont val="Calibri"/>
        <family val="2"/>
      </rPr>
      <t xml:space="preserve">Formation </t>
    </r>
  </si>
  <si>
    <r>
      <rPr>
        <sz val="10"/>
        <color indexed="8"/>
        <rFont val="Calibri"/>
        <family val="2"/>
      </rPr>
      <t>Microplanification</t>
    </r>
  </si>
  <si>
    <r>
      <rPr>
        <sz val="10"/>
        <color indexed="8"/>
        <rFont val="Calibri"/>
        <family val="2"/>
      </rPr>
      <t>Distribution</t>
    </r>
  </si>
  <si>
    <r>
      <rPr>
        <sz val="10"/>
        <color indexed="8"/>
        <rFont val="Calibri"/>
        <family val="2"/>
      </rPr>
      <t>Mobilisation sociale</t>
    </r>
  </si>
  <si>
    <r>
      <rPr>
        <sz val="10"/>
        <color indexed="8"/>
        <rFont val="Calibri"/>
        <family val="2"/>
      </rPr>
      <t>Le S&amp;E englobe la supervision</t>
    </r>
  </si>
  <si>
    <r>
      <rPr>
        <sz val="11"/>
        <rFont val="Arial"/>
        <family val="2"/>
      </rPr>
      <t xml:space="preserve">Indiquer la croissance démographique </t>
    </r>
  </si>
  <si>
    <r>
      <rPr>
        <sz val="11"/>
        <rFont val="Arial"/>
        <family val="2"/>
      </rPr>
      <t xml:space="preserve"> Indiquer le pourcentage de femmes enceintes</t>
    </r>
  </si>
  <si>
    <r>
      <rPr>
        <sz val="11"/>
        <rFont val="Arial"/>
        <family val="2"/>
      </rPr>
      <t>Pays exempts de paludisme</t>
    </r>
  </si>
  <si>
    <r>
      <rPr>
        <b/>
        <sz val="10"/>
        <rFont val="Arial"/>
        <family val="2"/>
      </rPr>
      <t>Hypothèses</t>
    </r>
  </si>
  <si>
    <r>
      <rPr>
        <sz val="10"/>
        <rFont val="Arial"/>
        <family val="2"/>
      </rPr>
      <t>Nombre de doses actuellement financées</t>
    </r>
  </si>
  <si>
    <r>
      <rPr>
        <sz val="10"/>
        <rFont val="Arial"/>
        <family val="2"/>
      </rPr>
      <t>Déficit à combler</t>
    </r>
  </si>
  <si>
    <r>
      <rPr>
        <sz val="11"/>
        <rFont val="Arial"/>
        <family val="2"/>
      </rPr>
      <t>Besoin total en USD*</t>
    </r>
  </si>
  <si>
    <r>
      <rPr>
        <sz val="11"/>
        <rFont val="Arial"/>
        <family val="2"/>
      </rPr>
      <t>Ressources nationales</t>
    </r>
  </si>
  <si>
    <r>
      <rPr>
        <sz val="11"/>
        <rFont val="Arial"/>
        <family val="2"/>
      </rPr>
      <t>Ressources externes (donner le nom des partenaires)</t>
    </r>
  </si>
  <si>
    <r>
      <rPr>
        <sz val="11"/>
        <rFont val="Arial"/>
        <family val="2"/>
      </rPr>
      <t>Partenaire 1</t>
    </r>
  </si>
  <si>
    <r>
      <rPr>
        <sz val="11"/>
        <rFont val="Arial"/>
        <family val="2"/>
      </rPr>
      <t>Partenaire 2</t>
    </r>
  </si>
  <si>
    <r>
      <rPr>
        <sz val="11"/>
        <rFont val="Arial"/>
        <family val="2"/>
      </rPr>
      <t>Partenaire 3</t>
    </r>
  </si>
  <si>
    <r>
      <rPr>
        <sz val="11"/>
        <rFont val="Arial"/>
        <family val="2"/>
      </rPr>
      <t>Écart financier</t>
    </r>
  </si>
  <si>
    <r>
      <rPr>
        <sz val="11"/>
        <rFont val="Arial"/>
        <family val="2"/>
      </rPr>
      <t xml:space="preserve"> Demande à financer par le biais d'une proposition de financement du FM</t>
    </r>
  </si>
  <si>
    <r>
      <rPr>
        <sz val="11"/>
        <color theme="1"/>
        <rFont val="Arial"/>
        <family val="2"/>
      </rPr>
      <t>Merci de changer la devise en cas d’utilisation des EUROS</t>
    </r>
  </si>
  <si>
    <r>
      <rPr>
        <sz val="10"/>
        <color theme="1"/>
        <rFont val="Arial"/>
        <family val="2"/>
      </rPr>
      <t>Autres</t>
    </r>
  </si>
  <si>
    <r>
      <rPr>
        <sz val="10"/>
        <color theme="1"/>
        <rFont val="Arial"/>
        <family val="2"/>
      </rPr>
      <t>Total des coûts estimés</t>
    </r>
  </si>
  <si>
    <r>
      <rPr>
        <b/>
        <sz val="10"/>
        <color theme="1"/>
        <rFont val="Arial"/>
        <family val="2"/>
      </rPr>
      <t>DÉFICIT DE FINANCEMENT</t>
    </r>
  </si>
  <si>
    <r>
      <rPr>
        <sz val="11"/>
        <rFont val="Arial"/>
        <family val="2"/>
      </rPr>
      <t>Besoin total en USD*</t>
    </r>
  </si>
  <si>
    <r>
      <rPr>
        <sz val="11"/>
        <rFont val="Arial"/>
        <family val="2"/>
      </rPr>
      <t>Ressources nationales</t>
    </r>
  </si>
  <si>
    <r>
      <rPr>
        <sz val="11"/>
        <rFont val="Arial"/>
        <family val="2"/>
      </rPr>
      <t>Ressources externes (donner le nom des partenaires)</t>
    </r>
  </si>
  <si>
    <r>
      <rPr>
        <sz val="11"/>
        <rFont val="Arial"/>
        <family val="2"/>
      </rPr>
      <t>Partenaire 1</t>
    </r>
  </si>
  <si>
    <r>
      <rPr>
        <sz val="11"/>
        <rFont val="Arial"/>
        <family val="2"/>
      </rPr>
      <t>Partenaire 2</t>
    </r>
  </si>
  <si>
    <r>
      <rPr>
        <sz val="11"/>
        <rFont val="Arial"/>
        <family val="2"/>
      </rPr>
      <t>Partenaire 3</t>
    </r>
  </si>
  <si>
    <r>
      <rPr>
        <sz val="11"/>
        <rFont val="Arial"/>
        <family val="2"/>
      </rPr>
      <t>Écart financier</t>
    </r>
  </si>
  <si>
    <r>
      <rPr>
        <sz val="11"/>
        <rFont val="Arial"/>
        <family val="2"/>
      </rPr>
      <t xml:space="preserve"> Demande à financer par le biais d'une proposition de financement du FM</t>
    </r>
  </si>
  <si>
    <r>
      <rPr>
        <sz val="11"/>
        <color theme="1"/>
        <rFont val="Arial"/>
        <family val="2"/>
      </rPr>
      <t>Merci de changer la devise en cas d’utilisation des EUROS</t>
    </r>
  </si>
  <si>
    <t>Indiquer le pourcentage de non-observance par les utilisateurs par rapport aux résultats des tests parasitologiques, le cas échéant (c'est-à-dire lorsque les fournisseurs de services fournissent un traitement ACT même après que le test a été négatif)</t>
  </si>
  <si>
    <t xml:space="preserve">Secteur de prestation : </t>
  </si>
  <si>
    <t>Si le recensement date d'il y a plus de 5 ans, le pays peut envisager d'inclure un stock tampon allant jusqu’à 10 % maximum ou d'utiliser les données des campagnes précédentes pour justifier une quantité tampon.  Insérer la date du recensement</t>
  </si>
  <si>
    <t xml:space="preserve">Insérer le nombre de femmes enceintes en multipliant la population par le pourcentage de femmes enceintes </t>
  </si>
  <si>
    <t>Multiplier la couverture des soins prénatals par le nombre de femmes enceintes vivant dans des zones touchées par le paludisme</t>
  </si>
  <si>
    <t xml:space="preserve">Insérer le nombre de nourrissons en multipliant la population par le pourcentage de nourrissons </t>
  </si>
  <si>
    <t>Multiplier la couverture du PEV par le nombre de nourrissons vivant dans des zones impaludées</t>
  </si>
  <si>
    <t>Indiquer le nombre de MILDA qui devraient être distribuées par le biais de dispositifs continus et précisez les canaux de distribution</t>
  </si>
  <si>
    <t>Nombre total de moustiquaires requises pour le PEV (D)</t>
  </si>
  <si>
    <t>Nombre existant de moustiquaires financées ou annoncées</t>
  </si>
  <si>
    <t xml:space="preserve">Soustraire le nombre de moustiquaires financées du nombre de moustiquaires nécessaires </t>
  </si>
  <si>
    <t>Indiquer le montant en USD disponible pour l'achat de MILDA (pas pour la livraison ou la distribution de MILDA)</t>
  </si>
  <si>
    <t>Comprend les coûts de personnel et le matériel pour les mobilisateurs communautaires</t>
  </si>
  <si>
    <t>Comprend la surveillance entomologique et de la sensibilité des vecteurs, la gestion et l'établissement de rapports sur les données de cartographie et de pulvérisation</t>
  </si>
  <si>
    <t>Nombre total de cas de paludisme sévère ciblés</t>
  </si>
  <si>
    <r>
      <t xml:space="preserve">Multiplier la </t>
    </r>
    <r>
      <rPr>
        <sz val="10"/>
        <rFont val="Arial"/>
        <family val="2"/>
      </rPr>
      <t xml:space="preserve">ligne </t>
    </r>
    <r>
      <rPr>
        <b/>
        <sz val="10"/>
        <rFont val="Arial"/>
        <family val="2"/>
      </rPr>
      <t>4</t>
    </r>
    <r>
      <rPr>
        <sz val="10"/>
        <rFont val="Arial"/>
        <family val="2"/>
      </rPr>
      <t xml:space="preserve"> par la ligne 5</t>
    </r>
  </si>
  <si>
    <t>Pays impaludés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</si>
</sst>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quot;£&quot;#,##0.00"/>
    <numFmt numFmtId="43" formatCode="_-* #,##0.00_-;\-* #,##0.00_-;_-* &quot;-&quot;??_-;_-@_-"/>
    <numFmt numFmtId="164" formatCode="_(&quot;$&quot;* #,##0.00_);_(&quot;$&quot;* \(#,##0.00\);_(&quot;$&quot;* &quot;-&quot;??_);_(@_)"/>
    <numFmt numFmtId="165" formatCode="_(* #,##0.00_);_(* \(#,##0.00\);_(* &quot;-&quot;??_);_(@_)"/>
    <numFmt numFmtId="166" formatCode="_-* #,##0_-;\-* #,##0_-;_-* &quot;-&quot;??_-;_-@_-"/>
    <numFmt numFmtId="167" formatCode="0.0"/>
    <numFmt numFmtId="168" formatCode="#,##0.0"/>
    <numFmt numFmtId="169" formatCode="_(* #,##0_);_(* \(#,##0\);_(* &quot;-&quot;??_);_(@_)"/>
    <numFmt numFmtId="170" formatCode="&quot;$&quot;#,##0"/>
    <numFmt numFmtId="171" formatCode="_-* #,##0.00_-;\-* #,##0.00_-;_-* \-??_-;_-@_-"/>
  </numFmts>
  <fonts count="78" x14ac:knownFonts="1">
    <font>
      <sz val="11"/>
      <color theme="1"/>
      <name val="Calibri"/>
      <family val="2"/>
      <scheme val="minor"/>
    </font>
    <font>
      <sz val="11"/>
      <color theme="1"/>
      <name val="Calibri"/>
      <family val="2"/>
      <scheme val="minor"/>
    </font>
    <font>
      <b/>
      <sz val="10"/>
      <name val="Verdana"/>
      <family val="2"/>
    </font>
    <font>
      <b/>
      <sz val="10"/>
      <name val="Arial"/>
      <family val="2"/>
    </font>
    <font>
      <sz val="11"/>
      <name val="Calibri"/>
      <family val="2"/>
      <scheme val="minor"/>
    </font>
    <font>
      <b/>
      <sz val="10"/>
      <name val="Calibri"/>
      <family val="2"/>
    </font>
    <font>
      <sz val="10"/>
      <name val="Calibri"/>
      <family val="2"/>
    </font>
    <font>
      <sz val="10"/>
      <name val="Arial"/>
      <family val="2"/>
    </font>
    <font>
      <b/>
      <sz val="11"/>
      <name val="Calibri"/>
      <family val="2"/>
      <scheme val="minor"/>
    </font>
    <font>
      <sz val="8"/>
      <name val="Arial"/>
      <family val="2"/>
    </font>
    <font>
      <b/>
      <sz val="10"/>
      <color indexed="60"/>
      <name val="Calibri"/>
      <family val="2"/>
    </font>
    <font>
      <b/>
      <sz val="10"/>
      <color indexed="9"/>
      <name val="Calibri"/>
      <family val="2"/>
    </font>
    <font>
      <sz val="8"/>
      <color indexed="10"/>
      <name val="Arial"/>
      <family val="2"/>
    </font>
    <font>
      <sz val="10"/>
      <name val="Verdana"/>
      <family val="2"/>
    </font>
    <font>
      <sz val="11"/>
      <color indexed="8"/>
      <name val="Calibri"/>
      <family val="2"/>
    </font>
    <font>
      <b/>
      <i/>
      <sz val="10"/>
      <color indexed="12"/>
      <name val="Calibri"/>
      <family val="2"/>
    </font>
    <font>
      <b/>
      <sz val="10"/>
      <color indexed="12"/>
      <name val="Calibri"/>
      <family val="2"/>
    </font>
    <font>
      <b/>
      <sz val="10"/>
      <color indexed="8"/>
      <name val="Calibri"/>
      <family val="2"/>
    </font>
    <font>
      <sz val="10"/>
      <color indexed="8"/>
      <name val="Calibri"/>
      <family val="2"/>
    </font>
    <font>
      <b/>
      <sz val="10"/>
      <color rgb="FF000000"/>
      <name val="Arial"/>
      <family val="2"/>
    </font>
    <font>
      <b/>
      <sz val="11"/>
      <color theme="1"/>
      <name val="Arial"/>
      <family val="2"/>
    </font>
    <font>
      <sz val="10"/>
      <color theme="1"/>
      <name val="Arial"/>
      <family val="2"/>
    </font>
    <font>
      <b/>
      <sz val="10"/>
      <color theme="1"/>
      <name val="Arial"/>
      <family val="2"/>
    </font>
    <font>
      <sz val="9"/>
      <color theme="1"/>
      <name val="Arial"/>
      <family val="2"/>
    </font>
    <font>
      <i/>
      <sz val="9"/>
      <color theme="1"/>
      <name val="Arial"/>
      <family val="2"/>
    </font>
    <font>
      <sz val="10"/>
      <name val="Arial"/>
      <family val="2"/>
    </font>
    <font>
      <b/>
      <sz val="12"/>
      <name val="Arial"/>
      <family val="2"/>
    </font>
    <font>
      <sz val="10"/>
      <color rgb="FF000000"/>
      <name val="Arial"/>
      <family val="2"/>
    </font>
    <font>
      <sz val="11"/>
      <color theme="1"/>
      <name val="Arial"/>
      <family val="2"/>
    </font>
    <font>
      <sz val="10"/>
      <color theme="1"/>
      <name val="Times New Roman"/>
      <family val="1"/>
    </font>
    <font>
      <b/>
      <sz val="12"/>
      <color theme="1"/>
      <name val="Arial"/>
      <family val="2"/>
    </font>
    <font>
      <b/>
      <sz val="12"/>
      <color indexed="8"/>
      <name val="Calibri"/>
      <family val="2"/>
    </font>
    <font>
      <b/>
      <sz val="10"/>
      <color rgb="FF000000"/>
      <name val="Calibri"/>
      <family val="2"/>
    </font>
    <font>
      <sz val="10"/>
      <color rgb="FF000000"/>
      <name val="Calibri"/>
      <family val="2"/>
    </font>
    <font>
      <b/>
      <sz val="10"/>
      <color rgb="FFFF0000"/>
      <name val="Calibri"/>
      <family val="2"/>
    </font>
    <font>
      <b/>
      <sz val="20"/>
      <name val="Calibri"/>
      <family val="2"/>
    </font>
    <font>
      <b/>
      <sz val="11"/>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0"/>
      <color rgb="FFFF0000"/>
      <name val="Verdana"/>
      <family val="2"/>
    </font>
    <font>
      <b/>
      <sz val="14"/>
      <color theme="3"/>
      <name val="Calibri"/>
      <family val="2"/>
    </font>
    <font>
      <sz val="10"/>
      <color theme="1"/>
      <name val="Calibri"/>
      <family val="2"/>
    </font>
    <font>
      <b/>
      <sz val="14"/>
      <color theme="1"/>
      <name val="Calibri"/>
      <family val="2"/>
    </font>
    <font>
      <sz val="8"/>
      <color theme="1"/>
      <name val="Arial"/>
      <family val="2"/>
    </font>
    <font>
      <b/>
      <sz val="10"/>
      <color theme="1"/>
      <name val="Verdana"/>
      <family val="2"/>
    </font>
    <font>
      <b/>
      <sz val="10"/>
      <color theme="1"/>
      <name val="Calibri"/>
      <family val="2"/>
    </font>
    <font>
      <b/>
      <i/>
      <sz val="10"/>
      <color theme="1"/>
      <name val="Calibri"/>
      <family val="2"/>
    </font>
    <font>
      <sz val="11"/>
      <name val="Arial"/>
      <family val="2"/>
    </font>
    <font>
      <i/>
      <sz val="11"/>
      <name val="Arial"/>
      <family val="2"/>
    </font>
    <font>
      <sz val="11"/>
      <color rgb="FFFF0000"/>
      <name val="Arial"/>
      <family val="2"/>
    </font>
    <font>
      <b/>
      <sz val="14"/>
      <color theme="3"/>
      <name val="Arial"/>
      <family val="2"/>
    </font>
    <font>
      <sz val="11"/>
      <color rgb="FF000000"/>
      <name val="Arial"/>
      <family val="2"/>
    </font>
    <font>
      <sz val="11"/>
      <color indexed="8"/>
      <name val="Arial"/>
      <family val="2"/>
    </font>
    <font>
      <sz val="11"/>
      <color theme="3"/>
      <name val="Arial"/>
      <family val="2"/>
    </font>
    <font>
      <b/>
      <sz val="14"/>
      <color theme="1"/>
      <name val="Arial"/>
      <family val="2"/>
    </font>
    <font>
      <b/>
      <sz val="11"/>
      <name val="Arial"/>
      <family val="2"/>
    </font>
    <font>
      <b/>
      <sz val="10"/>
      <color theme="3"/>
      <name val="Calibri"/>
      <family val="2"/>
    </font>
    <font>
      <i/>
      <sz val="8"/>
      <color theme="1"/>
      <name val="Arial"/>
      <family val="2"/>
    </font>
    <font>
      <u/>
      <sz val="11"/>
      <name val="Arial"/>
      <family val="2"/>
    </font>
    <font>
      <b/>
      <u/>
      <sz val="11"/>
      <color theme="1"/>
      <name val="Calibri"/>
      <family val="2"/>
      <scheme val="minor"/>
    </font>
    <font>
      <b/>
      <sz val="10"/>
      <color rgb="FFFF0000"/>
      <name val="Arial"/>
      <family val="2"/>
    </font>
    <font>
      <b/>
      <sz val="11"/>
      <color rgb="FFFF0000"/>
      <name val="Arial"/>
      <family val="2"/>
    </font>
    <font>
      <i/>
      <sz val="11"/>
      <color theme="1"/>
      <name val="Arial"/>
      <family val="2"/>
    </font>
  </fonts>
  <fills count="46">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indexed="8"/>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rgb="FF999999"/>
        <bgColor indexed="64"/>
      </patternFill>
    </fill>
    <fill>
      <patternFill patternType="solid">
        <fgColor indexed="26"/>
        <bgColor indexed="64"/>
      </patternFill>
    </fill>
    <fill>
      <patternFill patternType="solid">
        <fgColor rgb="FFD9D9D9"/>
        <bgColor indexed="64"/>
      </patternFill>
    </fill>
    <fill>
      <patternFill patternType="solid">
        <fgColor rgb="FFD99795"/>
        <bgColor indexed="64"/>
      </patternFill>
    </fill>
    <fill>
      <patternFill patternType="solid">
        <fgColor theme="0"/>
        <bgColor indexed="64"/>
      </patternFill>
    </fill>
    <fill>
      <patternFill patternType="solid">
        <fgColor rgb="FFFFC000"/>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rgb="FF92D05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6"/>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E49E3"/>
        <bgColor indexed="64"/>
      </patternFill>
    </fill>
  </fills>
  <borders count="74">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indexed="8"/>
      </right>
      <top style="medium">
        <color auto="1"/>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n">
        <color indexed="64"/>
      </bottom>
      <diagonal/>
    </border>
    <border>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style="dashed">
        <color indexed="64"/>
      </left>
      <right/>
      <top/>
      <bottom style="thin">
        <color indexed="64"/>
      </bottom>
      <diagonal/>
    </border>
    <border>
      <left style="dashed">
        <color indexed="64"/>
      </left>
      <right/>
      <top/>
      <bottom/>
      <diagonal/>
    </border>
    <border>
      <left style="dashed">
        <color indexed="64"/>
      </left>
      <right style="dashed">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right style="medium">
        <color indexed="64"/>
      </right>
      <top/>
      <bottom/>
      <diagonal/>
    </border>
    <border>
      <left style="dashed">
        <color indexed="64"/>
      </left>
      <right style="dashed">
        <color indexed="64"/>
      </right>
      <top style="dashed">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ck">
        <color indexed="64"/>
      </left>
      <right style="thick">
        <color indexed="64"/>
      </right>
      <top style="thick">
        <color indexed="64"/>
      </top>
      <bottom style="thick">
        <color indexed="64"/>
      </bottom>
      <diagonal/>
    </border>
    <border>
      <left style="dashed">
        <color indexed="64"/>
      </left>
      <right/>
      <top style="dashed">
        <color indexed="64"/>
      </top>
      <bottom style="dashed">
        <color indexed="64"/>
      </bottom>
      <diagonal/>
    </border>
    <border>
      <left/>
      <right/>
      <top style="thin">
        <color auto="1"/>
      </top>
      <bottom style="thin">
        <color auto="1"/>
      </bottom>
      <diagonal/>
    </border>
    <border>
      <left style="dashed">
        <color indexed="64"/>
      </left>
      <right style="dashed">
        <color indexed="64"/>
      </right>
      <top/>
      <bottom/>
      <diagonal/>
    </border>
    <border>
      <left style="dashed">
        <color indexed="64"/>
      </left>
      <right/>
      <top style="thin">
        <color indexed="64"/>
      </top>
      <bottom/>
      <diagonal/>
    </border>
    <border>
      <left/>
      <right/>
      <top style="thin">
        <color indexed="64"/>
      </top>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bottom/>
      <diagonal/>
    </border>
  </borders>
  <cellStyleXfs count="219">
    <xf numFmtId="0" fontId="0" fillId="0" borderId="0"/>
    <xf numFmtId="165" fontId="1" fillId="0" borderId="0" applyFont="0" applyFill="0" applyBorder="0" applyAlignment="0" applyProtection="0"/>
    <xf numFmtId="9" fontId="1" fillId="0" borderId="0" applyFont="0" applyFill="0" applyBorder="0" applyAlignment="0" applyProtection="0"/>
    <xf numFmtId="0" fontId="13" fillId="0" borderId="0"/>
    <xf numFmtId="43" fontId="14" fillId="0" borderId="0" applyFont="0" applyFill="0" applyBorder="0" applyAlignment="0" applyProtection="0"/>
    <xf numFmtId="0" fontId="7" fillId="0" borderId="0"/>
    <xf numFmtId="0" fontId="25" fillId="0" borderId="0"/>
    <xf numFmtId="164" fontId="1" fillId="0" borderId="0" applyFont="0" applyFill="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9" fillId="15" borderId="44" applyNumberFormat="0" applyAlignment="0" applyProtection="0"/>
    <xf numFmtId="0" fontId="39" fillId="15" borderId="44" applyNumberFormat="0" applyAlignment="0" applyProtection="0"/>
    <xf numFmtId="0" fontId="39" fillId="15" borderId="44" applyNumberFormat="0" applyAlignment="0" applyProtection="0"/>
    <xf numFmtId="0" fontId="39" fillId="15" borderId="44" applyNumberFormat="0" applyAlignment="0" applyProtection="0"/>
    <xf numFmtId="0" fontId="40" fillId="29" borderId="45" applyNumberFormat="0" applyAlignment="0" applyProtection="0"/>
    <xf numFmtId="0" fontId="40" fillId="29" borderId="45" applyNumberFormat="0" applyAlignment="0" applyProtection="0"/>
    <xf numFmtId="0" fontId="40" fillId="29" borderId="45" applyNumberFormat="0" applyAlignment="0" applyProtection="0"/>
    <xf numFmtId="0" fontId="40" fillId="29" borderId="45" applyNumberFormat="0" applyAlignment="0" applyProtection="0"/>
    <xf numFmtId="171" fontId="7"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7" fontId="7" fillId="0" borderId="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3" fillId="0" borderId="46" applyNumberFormat="0" applyFill="0" applyAlignment="0" applyProtection="0"/>
    <xf numFmtId="0" fontId="43" fillId="0" borderId="46" applyNumberFormat="0" applyFill="0" applyAlignment="0" applyProtection="0"/>
    <xf numFmtId="0" fontId="43" fillId="0" borderId="46" applyNumberFormat="0" applyFill="0" applyAlignment="0" applyProtection="0"/>
    <xf numFmtId="0" fontId="43" fillId="0" borderId="46" applyNumberFormat="0" applyFill="0" applyAlignment="0" applyProtection="0"/>
    <xf numFmtId="0" fontId="44" fillId="0" borderId="47" applyNumberFormat="0" applyFill="0" applyAlignment="0" applyProtection="0"/>
    <xf numFmtId="0" fontId="44" fillId="0" borderId="47" applyNumberFormat="0" applyFill="0" applyAlignment="0" applyProtection="0"/>
    <xf numFmtId="0" fontId="44" fillId="0" borderId="47" applyNumberFormat="0" applyFill="0" applyAlignment="0" applyProtection="0"/>
    <xf numFmtId="0" fontId="44" fillId="0" borderId="47" applyNumberFormat="0" applyFill="0" applyAlignment="0" applyProtection="0"/>
    <xf numFmtId="0" fontId="45" fillId="0" borderId="48" applyNumberFormat="0" applyFill="0" applyAlignment="0" applyProtection="0"/>
    <xf numFmtId="0" fontId="45" fillId="0" borderId="48" applyNumberFormat="0" applyFill="0" applyAlignment="0" applyProtection="0"/>
    <xf numFmtId="0" fontId="45" fillId="0" borderId="48" applyNumberFormat="0" applyFill="0" applyAlignment="0" applyProtection="0"/>
    <xf numFmtId="0" fontId="45" fillId="0" borderId="48"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47" fillId="16" borderId="44" applyNumberFormat="0" applyAlignment="0" applyProtection="0"/>
    <xf numFmtId="0" fontId="47" fillId="16" borderId="44" applyNumberFormat="0" applyAlignment="0" applyProtection="0"/>
    <xf numFmtId="0" fontId="47" fillId="16" borderId="44" applyNumberFormat="0" applyAlignment="0" applyProtection="0"/>
    <xf numFmtId="0" fontId="47" fillId="16" borderId="44" applyNumberFormat="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7" borderId="50" applyNumberFormat="0" applyFont="0" applyAlignment="0" applyProtection="0"/>
    <xf numFmtId="0" fontId="7" fillId="17" borderId="50" applyNumberFormat="0" applyFont="0" applyAlignment="0" applyProtection="0"/>
    <xf numFmtId="0" fontId="7" fillId="17" borderId="50" applyNumberFormat="0" applyFont="0" applyAlignment="0" applyProtection="0"/>
    <xf numFmtId="0" fontId="7" fillId="17" borderId="50" applyNumberFormat="0" applyFont="0" applyAlignment="0" applyProtection="0"/>
    <xf numFmtId="0" fontId="7" fillId="17" borderId="50" applyNumberFormat="0" applyFont="0" applyAlignment="0" applyProtection="0"/>
    <xf numFmtId="0" fontId="50" fillId="15" borderId="51" applyNumberFormat="0" applyAlignment="0" applyProtection="0"/>
    <xf numFmtId="0" fontId="50" fillId="15" borderId="51" applyNumberFormat="0" applyAlignment="0" applyProtection="0"/>
    <xf numFmtId="0" fontId="50" fillId="15" borderId="51" applyNumberFormat="0" applyAlignment="0" applyProtection="0"/>
    <xf numFmtId="0" fontId="50" fillId="15" borderId="51" applyNumberFormat="0" applyAlignment="0" applyProtection="0"/>
    <xf numFmtId="9" fontId="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7"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cellStyleXfs>
  <cellXfs count="502">
    <xf numFmtId="0" fontId="0" fillId="0" borderId="0" xfId="0"/>
    <xf numFmtId="0" fontId="4" fillId="0" borderId="0" xfId="0" applyFont="1"/>
    <xf numFmtId="0" fontId="4" fillId="0" borderId="0" xfId="0" applyFont="1" applyAlignment="1">
      <alignment horizontal="left"/>
    </xf>
    <xf numFmtId="0" fontId="4" fillId="0" borderId="1" xfId="0" applyFont="1" applyBorder="1"/>
    <xf numFmtId="3" fontId="4" fillId="0" borderId="1" xfId="0" applyNumberFormat="1" applyFont="1" applyBorder="1"/>
    <xf numFmtId="0" fontId="4" fillId="0" borderId="1" xfId="0" applyFont="1" applyFill="1" applyBorder="1"/>
    <xf numFmtId="3" fontId="4" fillId="0" borderId="1" xfId="0" applyNumberFormat="1" applyFont="1" applyFill="1" applyBorder="1"/>
    <xf numFmtId="0" fontId="6" fillId="0" borderId="0" xfId="0" applyFont="1"/>
    <xf numFmtId="0" fontId="9" fillId="0" borderId="0" xfId="0" applyFont="1" applyAlignment="1">
      <alignment wrapText="1"/>
    </xf>
    <xf numFmtId="0" fontId="10" fillId="0" borderId="9" xfId="0" applyFont="1" applyBorder="1"/>
    <xf numFmtId="0" fontId="6" fillId="0" borderId="9" xfId="0" applyFont="1" applyBorder="1"/>
    <xf numFmtId="0" fontId="6" fillId="0" borderId="0" xfId="0" applyFont="1" applyBorder="1"/>
    <xf numFmtId="3" fontId="11" fillId="0" borderId="9" xfId="0" applyNumberFormat="1" applyFont="1" applyFill="1" applyBorder="1"/>
    <xf numFmtId="0" fontId="5" fillId="0" borderId="0" xfId="0" applyFont="1" applyBorder="1" applyAlignment="1">
      <alignment horizontal="center"/>
    </xf>
    <xf numFmtId="0" fontId="12" fillId="0" borderId="0" xfId="0" applyFont="1" applyAlignment="1">
      <alignment wrapText="1"/>
    </xf>
    <xf numFmtId="0" fontId="5" fillId="0" borderId="9" xfId="3" applyFont="1" applyBorder="1"/>
    <xf numFmtId="0" fontId="10" fillId="0" borderId="10" xfId="0" applyFont="1" applyBorder="1"/>
    <xf numFmtId="166" fontId="10" fillId="0" borderId="10" xfId="4" applyNumberFormat="1" applyFont="1" applyBorder="1"/>
    <xf numFmtId="0" fontId="6" fillId="2" borderId="9" xfId="0" applyFont="1" applyFill="1" applyBorder="1"/>
    <xf numFmtId="1" fontId="5" fillId="6" borderId="9" xfId="0" applyNumberFormat="1" applyFont="1" applyFill="1" applyBorder="1"/>
    <xf numFmtId="168" fontId="5" fillId="0" borderId="13" xfId="0" applyNumberFormat="1" applyFont="1" applyFill="1" applyBorder="1" applyAlignment="1">
      <alignment vertical="center" wrapText="1"/>
    </xf>
    <xf numFmtId="3" fontId="5" fillId="0" borderId="13" xfId="0" applyNumberFormat="1" applyFont="1" applyFill="1" applyBorder="1" applyAlignment="1">
      <alignment vertical="center" wrapText="1"/>
    </xf>
    <xf numFmtId="3" fontId="6" fillId="0" borderId="13" xfId="0" applyNumberFormat="1" applyFont="1" applyBorder="1"/>
    <xf numFmtId="168" fontId="5" fillId="7" borderId="10" xfId="0" applyNumberFormat="1" applyFont="1" applyFill="1" applyBorder="1"/>
    <xf numFmtId="3" fontId="5" fillId="7" borderId="10" xfId="0" applyNumberFormat="1" applyFont="1" applyFill="1" applyBorder="1"/>
    <xf numFmtId="0" fontId="6" fillId="7" borderId="10" xfId="0" applyFont="1" applyFill="1" applyBorder="1"/>
    <xf numFmtId="2" fontId="6" fillId="7" borderId="13" xfId="0" applyNumberFormat="1" applyFont="1" applyFill="1" applyBorder="1" applyAlignment="1">
      <alignment horizontal="right"/>
    </xf>
    <xf numFmtId="3" fontId="16" fillId="7" borderId="13" xfId="0" applyNumberFormat="1" applyFont="1" applyFill="1" applyBorder="1" applyAlignment="1">
      <alignment wrapText="1"/>
    </xf>
    <xf numFmtId="0" fontId="6" fillId="7" borderId="13" xfId="0" applyFont="1" applyFill="1" applyBorder="1"/>
    <xf numFmtId="0" fontId="6" fillId="0" borderId="13" xfId="0" applyFont="1" applyBorder="1" applyAlignment="1">
      <alignment horizontal="right"/>
    </xf>
    <xf numFmtId="0" fontId="5" fillId="0" borderId="13" xfId="0" applyFont="1" applyBorder="1"/>
    <xf numFmtId="0" fontId="17" fillId="0" borderId="13" xfId="0" applyFont="1" applyBorder="1"/>
    <xf numFmtId="0" fontId="18" fillId="0" borderId="13" xfId="0" applyFont="1" applyBorder="1"/>
    <xf numFmtId="0" fontId="6" fillId="0" borderId="10" xfId="0" applyFont="1" applyBorder="1" applyAlignment="1">
      <alignment horizontal="right"/>
    </xf>
    <xf numFmtId="3" fontId="6" fillId="0" borderId="10" xfId="0" applyNumberFormat="1" applyFont="1" applyBorder="1"/>
    <xf numFmtId="0" fontId="6" fillId="0" borderId="9" xfId="0" applyFont="1" applyBorder="1" applyAlignment="1">
      <alignment horizontal="right"/>
    </xf>
    <xf numFmtId="3" fontId="6" fillId="0" borderId="9" xfId="0" applyNumberFormat="1" applyFont="1" applyBorder="1"/>
    <xf numFmtId="0" fontId="5" fillId="0" borderId="9" xfId="0" applyFont="1" applyBorder="1"/>
    <xf numFmtId="0" fontId="5" fillId="0" borderId="11" xfId="0" applyFont="1" applyBorder="1"/>
    <xf numFmtId="0" fontId="5" fillId="7" borderId="11" xfId="0" applyFont="1" applyFill="1" applyBorder="1" applyAlignment="1">
      <alignment wrapText="1"/>
    </xf>
    <xf numFmtId="9" fontId="6" fillId="7" borderId="11" xfId="0" applyNumberFormat="1" applyFont="1" applyFill="1" applyBorder="1"/>
    <xf numFmtId="0" fontId="5" fillId="0" borderId="10" xfId="0" applyFont="1" applyBorder="1" applyAlignment="1">
      <alignment horizontal="right"/>
    </xf>
    <xf numFmtId="0" fontId="6" fillId="0" borderId="10" xfId="0" applyFont="1" applyBorder="1" applyAlignment="1">
      <alignment wrapText="1"/>
    </xf>
    <xf numFmtId="0" fontId="5" fillId="0" borderId="9" xfId="0" applyFont="1" applyBorder="1" applyAlignment="1">
      <alignment wrapText="1"/>
    </xf>
    <xf numFmtId="9" fontId="6" fillId="0" borderId="13" xfId="2" applyFont="1" applyBorder="1"/>
    <xf numFmtId="166" fontId="6" fillId="0" borderId="0" xfId="0" applyNumberFormat="1" applyFont="1" applyBorder="1"/>
    <xf numFmtId="0" fontId="5" fillId="0" borderId="0" xfId="0" applyFont="1" applyBorder="1"/>
    <xf numFmtId="0" fontId="5" fillId="0" borderId="0" xfId="0" applyFont="1" applyFill="1" applyBorder="1"/>
    <xf numFmtId="0" fontId="4" fillId="0" borderId="0" xfId="0" applyFont="1" applyFill="1" applyBorder="1"/>
    <xf numFmtId="3" fontId="4" fillId="0" borderId="0" xfId="0" applyNumberFormat="1" applyFont="1" applyFill="1" applyBorder="1"/>
    <xf numFmtId="0" fontId="19" fillId="9" borderId="19" xfId="0" applyFont="1" applyFill="1" applyBorder="1" applyAlignment="1">
      <alignment vertical="center" wrapText="1"/>
    </xf>
    <xf numFmtId="0" fontId="20" fillId="9" borderId="20" xfId="0" applyFont="1" applyFill="1" applyBorder="1" applyAlignment="1">
      <alignment vertical="center" wrapText="1"/>
    </xf>
    <xf numFmtId="0" fontId="20" fillId="9" borderId="20" xfId="0" applyFont="1" applyFill="1" applyBorder="1" applyAlignment="1">
      <alignment horizontal="center" vertical="center" wrapText="1"/>
    </xf>
    <xf numFmtId="0" fontId="21" fillId="0" borderId="21" xfId="0" applyFont="1" applyBorder="1" applyAlignment="1">
      <alignment vertical="center" wrapText="1"/>
    </xf>
    <xf numFmtId="0" fontId="20" fillId="0" borderId="6" xfId="0" applyFont="1" applyBorder="1" applyAlignment="1">
      <alignment vertical="center" wrapText="1"/>
    </xf>
    <xf numFmtId="0" fontId="22" fillId="0" borderId="21" xfId="0" applyFont="1" applyBorder="1" applyAlignment="1">
      <alignment vertical="center" wrapText="1"/>
    </xf>
    <xf numFmtId="0" fontId="23" fillId="0" borderId="0" xfId="0" applyFont="1" applyAlignment="1">
      <alignment vertical="center"/>
    </xf>
    <xf numFmtId="0" fontId="26" fillId="2" borderId="0" xfId="6" applyFont="1" applyFill="1"/>
    <xf numFmtId="0" fontId="25" fillId="0" borderId="0" xfId="6"/>
    <xf numFmtId="3" fontId="25" fillId="2" borderId="1" xfId="6" applyNumberFormat="1" applyFill="1" applyBorder="1"/>
    <xf numFmtId="3" fontId="25" fillId="2" borderId="27" xfId="6" applyNumberFormat="1" applyFill="1" applyBorder="1"/>
    <xf numFmtId="0" fontId="3" fillId="10" borderId="28" xfId="6" applyFont="1" applyFill="1" applyBorder="1"/>
    <xf numFmtId="0" fontId="25" fillId="10" borderId="29" xfId="6" applyFill="1" applyBorder="1"/>
    <xf numFmtId="0" fontId="25" fillId="10" borderId="30" xfId="6" applyFill="1" applyBorder="1"/>
    <xf numFmtId="0" fontId="25" fillId="10" borderId="22" xfId="6" applyFill="1" applyBorder="1"/>
    <xf numFmtId="0" fontId="3" fillId="10" borderId="23" xfId="6" applyFont="1" applyFill="1" applyBorder="1"/>
    <xf numFmtId="0" fontId="25" fillId="2" borderId="25" xfId="6" applyFill="1" applyBorder="1"/>
    <xf numFmtId="0" fontId="25" fillId="2" borderId="26" xfId="6" applyFill="1" applyBorder="1"/>
    <xf numFmtId="0" fontId="3" fillId="2" borderId="31" xfId="6" applyFont="1" applyFill="1" applyBorder="1"/>
    <xf numFmtId="0" fontId="25" fillId="2" borderId="1" xfId="6" applyFill="1" applyBorder="1"/>
    <xf numFmtId="0" fontId="25" fillId="2" borderId="27" xfId="6" applyFill="1" applyBorder="1"/>
    <xf numFmtId="0" fontId="3" fillId="2" borderId="24" xfId="6" applyFont="1" applyFill="1" applyBorder="1" applyAlignment="1">
      <alignment horizontal="right" wrapText="1"/>
    </xf>
    <xf numFmtId="0" fontId="7" fillId="2" borderId="24" xfId="6" applyFont="1" applyFill="1" applyBorder="1" applyAlignment="1">
      <alignment horizontal="right" wrapText="1"/>
    </xf>
    <xf numFmtId="0" fontId="21" fillId="9" borderId="19" xfId="0" applyFont="1" applyFill="1" applyBorder="1" applyAlignment="1">
      <alignment vertical="center"/>
    </xf>
    <xf numFmtId="0" fontId="21" fillId="0" borderId="6" xfId="0" applyFont="1" applyBorder="1" applyAlignment="1">
      <alignment horizontal="center" vertical="center"/>
    </xf>
    <xf numFmtId="3" fontId="21" fillId="0" borderId="6" xfId="0" applyNumberFormat="1" applyFont="1" applyBorder="1" applyAlignment="1">
      <alignment horizontal="center" vertical="center"/>
    </xf>
    <xf numFmtId="0" fontId="21" fillId="0" borderId="6"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6" xfId="0" applyFont="1" applyBorder="1" applyAlignment="1">
      <alignment horizontal="center" vertical="center"/>
    </xf>
    <xf numFmtId="0" fontId="21" fillId="0" borderId="32" xfId="0" applyFont="1" applyBorder="1" applyAlignment="1">
      <alignment vertical="center" wrapText="1"/>
    </xf>
    <xf numFmtId="0" fontId="28" fillId="0" borderId="0" xfId="0" applyFont="1" applyAlignment="1">
      <alignment horizontal="justify" vertical="center"/>
    </xf>
    <xf numFmtId="0" fontId="21" fillId="0" borderId="33" xfId="0" applyFont="1" applyBorder="1" applyAlignment="1">
      <alignment horizontal="center" vertical="center"/>
    </xf>
    <xf numFmtId="0" fontId="21" fillId="0" borderId="19" xfId="0" applyFont="1" applyBorder="1" applyAlignment="1">
      <alignment vertical="center" wrapText="1"/>
    </xf>
    <xf numFmtId="3" fontId="21" fillId="0" borderId="19" xfId="0" applyNumberFormat="1" applyFont="1" applyBorder="1" applyAlignment="1">
      <alignment horizontal="center" vertical="center"/>
    </xf>
    <xf numFmtId="0" fontId="22" fillId="9" borderId="19" xfId="0" applyFont="1" applyFill="1" applyBorder="1" applyAlignment="1">
      <alignment vertical="center" wrapText="1"/>
    </xf>
    <xf numFmtId="0" fontId="27" fillId="0" borderId="21" xfId="0" applyFont="1" applyBorder="1" applyAlignment="1">
      <alignment horizontal="left" vertical="center" wrapText="1" indent="1"/>
    </xf>
    <xf numFmtId="0" fontId="22" fillId="0" borderId="39" xfId="0" applyFont="1" applyBorder="1" applyAlignment="1">
      <alignment vertical="center" wrapText="1"/>
    </xf>
    <xf numFmtId="0" fontId="21" fillId="0" borderId="40" xfId="0" applyFont="1" applyBorder="1" applyAlignment="1">
      <alignment horizontal="center" vertical="center" wrapText="1"/>
    </xf>
    <xf numFmtId="0" fontId="22" fillId="0" borderId="32" xfId="0" applyFont="1" applyBorder="1" applyAlignment="1">
      <alignment vertical="center" wrapText="1"/>
    </xf>
    <xf numFmtId="0" fontId="21" fillId="0" borderId="41" xfId="0" applyFont="1" applyBorder="1" applyAlignment="1">
      <alignment horizontal="center" vertical="center" wrapText="1"/>
    </xf>
    <xf numFmtId="0" fontId="29" fillId="0" borderId="6" xfId="0" applyFont="1" applyBorder="1" applyAlignment="1">
      <alignment vertical="center"/>
    </xf>
    <xf numFmtId="0" fontId="29" fillId="0" borderId="21" xfId="0" applyFont="1" applyBorder="1" applyAlignment="1">
      <alignment vertical="center" wrapText="1"/>
    </xf>
    <xf numFmtId="0" fontId="27" fillId="0" borderId="21" xfId="0" applyFont="1" applyBorder="1" applyAlignment="1">
      <alignment vertical="center" wrapText="1"/>
    </xf>
    <xf numFmtId="0" fontId="19" fillId="0" borderId="21" xfId="0" applyFont="1" applyBorder="1" applyAlignment="1">
      <alignment vertical="center" wrapText="1"/>
    </xf>
    <xf numFmtId="0" fontId="28" fillId="0" borderId="0" xfId="0" applyFont="1" applyAlignment="1">
      <alignment vertical="center"/>
    </xf>
    <xf numFmtId="0" fontId="21" fillId="0" borderId="6" xfId="0" applyFont="1" applyFill="1" applyBorder="1" applyAlignment="1">
      <alignment horizontal="center" vertical="center"/>
    </xf>
    <xf numFmtId="0" fontId="21" fillId="0" borderId="6" xfId="0" applyFont="1" applyFill="1" applyBorder="1" applyAlignment="1">
      <alignment horizontal="center" vertical="center" wrapText="1"/>
    </xf>
    <xf numFmtId="0" fontId="30" fillId="0" borderId="0" xfId="0" applyFont="1" applyAlignment="1">
      <alignment vertical="center"/>
    </xf>
    <xf numFmtId="3" fontId="5" fillId="0" borderId="42" xfId="0" applyNumberFormat="1" applyFont="1" applyBorder="1"/>
    <xf numFmtId="0" fontId="5" fillId="8" borderId="43" xfId="0" applyFont="1" applyFill="1" applyBorder="1" applyAlignment="1">
      <alignment wrapText="1"/>
    </xf>
    <xf numFmtId="0" fontId="31" fillId="0" borderId="0" xfId="0" applyFont="1"/>
    <xf numFmtId="0" fontId="18" fillId="0" borderId="1" xfId="0" applyFont="1" applyBorder="1"/>
    <xf numFmtId="0" fontId="32" fillId="0" borderId="19" xfId="0" applyFont="1" applyBorder="1" applyAlignment="1">
      <alignment horizontal="justify"/>
    </xf>
    <xf numFmtId="0" fontId="32" fillId="0" borderId="20" xfId="0" applyFont="1" applyBorder="1" applyAlignment="1">
      <alignment horizontal="center"/>
    </xf>
    <xf numFmtId="0" fontId="33" fillId="0" borderId="21" xfId="0" applyFont="1" applyBorder="1" applyAlignment="1">
      <alignment horizontal="justify"/>
    </xf>
    <xf numFmtId="0" fontId="33" fillId="0" borderId="6" xfId="0" applyFont="1" applyBorder="1" applyAlignment="1">
      <alignment horizontal="center"/>
    </xf>
    <xf numFmtId="0" fontId="4" fillId="0" borderId="9" xfId="0" applyFont="1" applyBorder="1"/>
    <xf numFmtId="0" fontId="4" fillId="0" borderId="9" xfId="0" applyFont="1" applyBorder="1" applyAlignment="1">
      <alignment wrapText="1"/>
    </xf>
    <xf numFmtId="3" fontId="5" fillId="0" borderId="42" xfId="0" applyNumberFormat="1" applyFont="1" applyBorder="1" applyAlignment="1">
      <alignment wrapText="1"/>
    </xf>
    <xf numFmtId="3" fontId="35" fillId="0" borderId="42" xfId="0" applyNumberFormat="1" applyFont="1" applyBorder="1"/>
    <xf numFmtId="0" fontId="5" fillId="8" borderId="43" xfId="0" applyFont="1" applyFill="1" applyBorder="1" applyAlignment="1">
      <alignment wrapText="1"/>
    </xf>
    <xf numFmtId="0" fontId="5" fillId="0" borderId="1" xfId="0" applyFont="1" applyBorder="1"/>
    <xf numFmtId="0" fontId="10" fillId="0" borderId="1" xfId="0" applyFont="1" applyBorder="1"/>
    <xf numFmtId="0" fontId="0" fillId="0" borderId="1" xfId="0" applyBorder="1"/>
    <xf numFmtId="166" fontId="10" fillId="0" borderId="1" xfId="4" applyNumberFormat="1" applyFont="1" applyBorder="1"/>
    <xf numFmtId="166" fontId="5" fillId="0" borderId="1" xfId="4" applyNumberFormat="1" applyFont="1" applyBorder="1"/>
    <xf numFmtId="0" fontId="6" fillId="2" borderId="1" xfId="0" applyFont="1" applyFill="1" applyBorder="1"/>
    <xf numFmtId="1" fontId="5" fillId="6" borderId="1" xfId="0" applyNumberFormat="1" applyFont="1" applyFill="1" applyBorder="1"/>
    <xf numFmtId="167" fontId="5" fillId="0" borderId="1" xfId="0" applyNumberFormat="1" applyFont="1" applyBorder="1" applyAlignment="1">
      <alignment horizontal="right" vertical="center"/>
    </xf>
    <xf numFmtId="0" fontId="5" fillId="0" borderId="1" xfId="0" applyFont="1" applyFill="1" applyBorder="1" applyAlignment="1">
      <alignment vertical="center" wrapText="1"/>
    </xf>
    <xf numFmtId="3" fontId="5" fillId="0" borderId="1" xfId="0" applyNumberFormat="1" applyFont="1" applyBorder="1"/>
    <xf numFmtId="168" fontId="5" fillId="0" borderId="1" xfId="0" applyNumberFormat="1" applyFont="1" applyFill="1" applyBorder="1" applyAlignment="1">
      <alignment vertical="center" wrapText="1"/>
    </xf>
    <xf numFmtId="3" fontId="5" fillId="0" borderId="1" xfId="0" applyNumberFormat="1" applyFont="1" applyFill="1" applyBorder="1" applyAlignment="1">
      <alignment vertical="center" wrapText="1"/>
    </xf>
    <xf numFmtId="3" fontId="6" fillId="0" borderId="1" xfId="0" applyNumberFormat="1" applyFont="1" applyBorder="1"/>
    <xf numFmtId="3" fontId="5" fillId="0" borderId="0" xfId="0" applyNumberFormat="1" applyFont="1" applyFill="1" applyBorder="1" applyAlignment="1">
      <alignment vertical="center" wrapText="1"/>
    </xf>
    <xf numFmtId="0" fontId="4" fillId="0" borderId="0" xfId="0" applyFont="1" applyBorder="1" applyAlignment="1">
      <alignment wrapText="1"/>
    </xf>
    <xf numFmtId="167" fontId="5" fillId="0" borderId="0" xfId="0" applyNumberFormat="1" applyFont="1" applyBorder="1"/>
    <xf numFmtId="166" fontId="10" fillId="0" borderId="0" xfId="0" applyNumberFormat="1" applyFont="1" applyBorder="1"/>
    <xf numFmtId="0" fontId="36" fillId="0" borderId="0" xfId="0" applyFont="1"/>
    <xf numFmtId="0" fontId="17" fillId="0" borderId="1" xfId="0" applyFont="1" applyBorder="1"/>
    <xf numFmtId="3" fontId="4" fillId="0" borderId="1" xfId="0" applyNumberFormat="1" applyFont="1" applyFill="1" applyBorder="1" applyAlignment="1">
      <alignment vertical="top" wrapText="1"/>
    </xf>
    <xf numFmtId="0" fontId="36" fillId="0" borderId="0" xfId="0" applyFont="1" applyAlignment="1">
      <alignment vertical="top" wrapText="1"/>
    </xf>
    <xf numFmtId="3" fontId="25" fillId="2" borderId="1" xfId="6" applyNumberFormat="1" applyFill="1" applyBorder="1" applyAlignment="1">
      <alignment vertical="top" wrapText="1"/>
    </xf>
    <xf numFmtId="3" fontId="25" fillId="2" borderId="27" xfId="6" applyNumberFormat="1" applyFill="1" applyBorder="1" applyAlignment="1">
      <alignment vertical="top" wrapText="1"/>
    </xf>
    <xf numFmtId="3" fontId="8" fillId="0" borderId="1" xfId="0" applyNumberFormat="1" applyFont="1" applyFill="1" applyBorder="1" applyAlignment="1">
      <alignment vertical="top" wrapText="1"/>
    </xf>
    <xf numFmtId="3" fontId="3" fillId="2" borderId="1" xfId="6" applyNumberFormat="1" applyFont="1" applyFill="1" applyBorder="1" applyAlignment="1">
      <alignment vertical="top" wrapText="1"/>
    </xf>
    <xf numFmtId="3" fontId="3" fillId="2" borderId="27" xfId="6" applyNumberFormat="1" applyFont="1" applyFill="1" applyBorder="1" applyAlignment="1">
      <alignment vertical="top" wrapText="1"/>
    </xf>
    <xf numFmtId="0" fontId="27" fillId="13" borderId="6" xfId="0" applyFont="1" applyFill="1" applyBorder="1" applyAlignment="1">
      <alignment horizontal="center" vertical="center" wrapText="1"/>
    </xf>
    <xf numFmtId="3" fontId="4" fillId="0" borderId="0" xfId="0" applyNumberFormat="1" applyFont="1" applyFill="1" applyBorder="1" applyAlignment="1">
      <alignment vertical="center"/>
    </xf>
    <xf numFmtId="0" fontId="6" fillId="0" borderId="9" xfId="0" applyFont="1" applyBorder="1" applyAlignment="1">
      <alignment vertical="center"/>
    </xf>
    <xf numFmtId="1" fontId="11" fillId="5" borderId="9" xfId="0" applyNumberFormat="1" applyFont="1" applyFill="1" applyBorder="1" applyAlignment="1">
      <alignment vertical="center"/>
    </xf>
    <xf numFmtId="166" fontId="6" fillId="0" borderId="9" xfId="4" applyNumberFormat="1" applyFont="1" applyBorder="1" applyAlignment="1">
      <alignment vertical="center"/>
    </xf>
    <xf numFmtId="166" fontId="5" fillId="0" borderId="10" xfId="4" applyNumberFormat="1" applyFont="1" applyBorder="1" applyAlignment="1">
      <alignment vertical="center"/>
    </xf>
    <xf numFmtId="3" fontId="6" fillId="0" borderId="13" xfId="0" applyNumberFormat="1" applyFont="1" applyBorder="1" applyAlignment="1">
      <alignment vertical="center"/>
    </xf>
    <xf numFmtId="2" fontId="6" fillId="0" borderId="11" xfId="0" applyNumberFormat="1" applyFont="1" applyBorder="1" applyAlignment="1">
      <alignment horizontal="right" vertical="center"/>
    </xf>
    <xf numFmtId="3" fontId="5" fillId="0" borderId="11" xfId="0" applyNumberFormat="1" applyFont="1" applyFill="1" applyBorder="1" applyAlignment="1">
      <alignment vertical="center" wrapText="1"/>
    </xf>
    <xf numFmtId="9" fontId="6" fillId="0" borderId="11" xfId="2" applyNumberFormat="1" applyFont="1" applyBorder="1" applyAlignment="1">
      <alignment vertical="center"/>
    </xf>
    <xf numFmtId="2" fontId="6" fillId="0" borderId="18" xfId="0" applyNumberFormat="1" applyFont="1" applyBorder="1" applyAlignment="1">
      <alignment horizontal="right" vertical="center"/>
    </xf>
    <xf numFmtId="3" fontId="5" fillId="0" borderId="18" xfId="0" applyNumberFormat="1" applyFont="1" applyFill="1" applyBorder="1" applyAlignment="1">
      <alignment vertical="center" wrapText="1"/>
    </xf>
    <xf numFmtId="3" fontId="6" fillId="14" borderId="42" xfId="0" applyNumberFormat="1" applyFont="1" applyFill="1" applyBorder="1" applyAlignment="1">
      <alignment vertical="center"/>
    </xf>
    <xf numFmtId="169" fontId="5" fillId="14" borderId="42" xfId="4" applyNumberFormat="1" applyFont="1" applyFill="1" applyBorder="1" applyAlignment="1">
      <alignment vertical="center"/>
    </xf>
    <xf numFmtId="0" fontId="5" fillId="0" borderId="0" xfId="0" applyFont="1" applyBorder="1" applyAlignment="1">
      <alignment horizontal="right" vertical="center"/>
    </xf>
    <xf numFmtId="0" fontId="5" fillId="0" borderId="12" xfId="0" applyFont="1" applyBorder="1" applyAlignment="1">
      <alignment vertical="center"/>
    </xf>
    <xf numFmtId="0" fontId="5" fillId="0" borderId="11" xfId="0" applyFont="1" applyBorder="1" applyAlignment="1">
      <alignment vertical="center"/>
    </xf>
    <xf numFmtId="169" fontId="6" fillId="0" borderId="11" xfId="0" applyNumberFormat="1" applyFont="1" applyBorder="1" applyAlignment="1">
      <alignment vertical="center"/>
    </xf>
    <xf numFmtId="167" fontId="5" fillId="4" borderId="10" xfId="0" applyNumberFormat="1" applyFont="1" applyFill="1" applyBorder="1" applyAlignment="1">
      <alignment vertical="center"/>
    </xf>
    <xf numFmtId="0" fontId="5" fillId="4" borderId="10" xfId="0" applyFont="1" applyFill="1" applyBorder="1" applyAlignment="1">
      <alignment vertical="center"/>
    </xf>
    <xf numFmtId="169" fontId="34" fillId="4" borderId="10" xfId="0" applyNumberFormat="1" applyFont="1" applyFill="1" applyBorder="1" applyAlignment="1">
      <alignment vertical="center"/>
    </xf>
    <xf numFmtId="1" fontId="54" fillId="0" borderId="1" xfId="0" applyNumberFormat="1" applyFont="1" applyBorder="1"/>
    <xf numFmtId="0" fontId="55" fillId="0" borderId="0" xfId="0" applyFont="1" applyAlignment="1"/>
    <xf numFmtId="0" fontId="55" fillId="0" borderId="38" xfId="0" applyFont="1" applyBorder="1" applyAlignment="1">
      <alignment horizontal="center"/>
    </xf>
    <xf numFmtId="0" fontId="6" fillId="2" borderId="53" xfId="0" applyFont="1" applyFill="1" applyBorder="1"/>
    <xf numFmtId="1" fontId="54" fillId="0" borderId="53" xfId="0" applyNumberFormat="1" applyFont="1" applyBorder="1"/>
    <xf numFmtId="0" fontId="56" fillId="0" borderId="0" xfId="0" applyFont="1"/>
    <xf numFmtId="0" fontId="58" fillId="0" borderId="0" xfId="0" applyFont="1" applyAlignment="1">
      <alignment wrapText="1"/>
    </xf>
    <xf numFmtId="0" fontId="0" fillId="0" borderId="0" xfId="0" applyFont="1"/>
    <xf numFmtId="1" fontId="59" fillId="0" borderId="1" xfId="0" applyNumberFormat="1" applyFont="1" applyBorder="1"/>
    <xf numFmtId="0" fontId="0" fillId="0" borderId="0" xfId="0" applyFont="1" applyAlignment="1">
      <alignment horizontal="left"/>
    </xf>
    <xf numFmtId="0" fontId="0" fillId="0" borderId="1" xfId="0" applyFont="1" applyFill="1" applyBorder="1"/>
    <xf numFmtId="1" fontId="59" fillId="0" borderId="1" xfId="0" applyNumberFormat="1" applyFont="1" applyBorder="1" applyAlignment="1">
      <alignment wrapText="1"/>
    </xf>
    <xf numFmtId="4" fontId="0" fillId="0" borderId="1" xfId="0" applyNumberFormat="1" applyFont="1" applyFill="1" applyBorder="1"/>
    <xf numFmtId="0" fontId="0" fillId="0" borderId="0" xfId="0" applyFont="1" applyFill="1" applyBorder="1"/>
    <xf numFmtId="4" fontId="0" fillId="0" borderId="0" xfId="0" applyNumberFormat="1" applyFont="1" applyFill="1" applyBorder="1"/>
    <xf numFmtId="0" fontId="60" fillId="0" borderId="9" xfId="0" applyFont="1" applyBorder="1"/>
    <xf numFmtId="0" fontId="56" fillId="0" borderId="9" xfId="0" applyFont="1" applyBorder="1"/>
    <xf numFmtId="0" fontId="56" fillId="0" borderId="0" xfId="0" applyFont="1" applyBorder="1"/>
    <xf numFmtId="3" fontId="60" fillId="0" borderId="9" xfId="0" applyNumberFormat="1" applyFont="1" applyFill="1" applyBorder="1"/>
    <xf numFmtId="0" fontId="60" fillId="0" borderId="0" xfId="0" applyFont="1" applyBorder="1" applyAlignment="1">
      <alignment horizontal="center"/>
    </xf>
    <xf numFmtId="0" fontId="60" fillId="0" borderId="9" xfId="3" applyFont="1" applyBorder="1"/>
    <xf numFmtId="166" fontId="56" fillId="0" borderId="9" xfId="4" applyNumberFormat="1" applyFont="1" applyBorder="1"/>
    <xf numFmtId="1" fontId="60" fillId="6" borderId="9" xfId="0" applyNumberFormat="1" applyFont="1" applyFill="1" applyBorder="1"/>
    <xf numFmtId="0" fontId="0" fillId="0" borderId="0" xfId="0" applyAlignment="1">
      <alignment horizontal="left"/>
    </xf>
    <xf numFmtId="0" fontId="25" fillId="10" borderId="30" xfId="6" applyFill="1" applyBorder="1" applyAlignment="1">
      <alignment horizontal="left"/>
    </xf>
    <xf numFmtId="0" fontId="3" fillId="10" borderId="23" xfId="6" applyFont="1" applyFill="1" applyBorder="1" applyAlignment="1">
      <alignment horizontal="left"/>
    </xf>
    <xf numFmtId="0" fontId="7" fillId="2" borderId="24" xfId="6" applyFont="1" applyFill="1" applyBorder="1" applyAlignment="1">
      <alignment horizontal="left" wrapText="1"/>
    </xf>
    <xf numFmtId="0" fontId="25" fillId="2" borderId="26" xfId="6" applyFill="1" applyBorder="1" applyAlignment="1">
      <alignment horizontal="left"/>
    </xf>
    <xf numFmtId="0" fontId="56" fillId="34" borderId="9" xfId="0" applyFont="1" applyFill="1" applyBorder="1" applyAlignment="1">
      <alignment wrapText="1"/>
    </xf>
    <xf numFmtId="0" fontId="60" fillId="31" borderId="9" xfId="0" applyFont="1" applyFill="1" applyBorder="1"/>
    <xf numFmtId="169" fontId="60" fillId="31" borderId="9" xfId="0" applyNumberFormat="1" applyFont="1" applyFill="1" applyBorder="1"/>
    <xf numFmtId="0" fontId="60" fillId="4" borderId="9" xfId="0" applyFont="1" applyFill="1" applyBorder="1"/>
    <xf numFmtId="0" fontId="60" fillId="3" borderId="9" xfId="0" applyFont="1" applyFill="1" applyBorder="1"/>
    <xf numFmtId="0" fontId="62" fillId="13" borderId="1" xfId="0" applyFont="1" applyFill="1" applyBorder="1" applyAlignment="1">
      <alignment horizontal="left" wrapText="1" indent="1"/>
    </xf>
    <xf numFmtId="3" fontId="62" fillId="13" borderId="1" xfId="0" applyNumberFormat="1" applyFont="1" applyFill="1" applyBorder="1" applyAlignment="1">
      <alignment horizontal="left" wrapText="1" indent="1"/>
    </xf>
    <xf numFmtId="3" fontId="62" fillId="4" borderId="1" xfId="0" applyNumberFormat="1" applyFont="1" applyFill="1" applyBorder="1" applyAlignment="1">
      <alignment horizontal="right" wrapText="1" indent="1"/>
    </xf>
    <xf numFmtId="3" fontId="62" fillId="4" borderId="1" xfId="0" applyNumberFormat="1" applyFont="1" applyFill="1" applyBorder="1" applyAlignment="1">
      <alignment horizontal="left" wrapText="1" indent="1"/>
    </xf>
    <xf numFmtId="3" fontId="62" fillId="32" borderId="1" xfId="0" applyNumberFormat="1" applyFont="1" applyFill="1" applyBorder="1" applyAlignment="1">
      <alignment horizontal="right" wrapText="1" indent="1"/>
    </xf>
    <xf numFmtId="3" fontId="62" fillId="32" borderId="1" xfId="0" applyNumberFormat="1" applyFont="1" applyFill="1" applyBorder="1" applyAlignment="1">
      <alignment horizontal="left" wrapText="1" indent="1"/>
    </xf>
    <xf numFmtId="3" fontId="62" fillId="37" borderId="1" xfId="0" applyNumberFormat="1" applyFont="1" applyFill="1" applyBorder="1" applyAlignment="1">
      <alignment horizontal="left" wrapText="1" indent="1"/>
    </xf>
    <xf numFmtId="3" fontId="62" fillId="31" borderId="1" xfId="0" applyNumberFormat="1" applyFont="1" applyFill="1" applyBorder="1" applyAlignment="1">
      <alignment horizontal="left" wrapText="1" indent="1"/>
    </xf>
    <xf numFmtId="3" fontId="62" fillId="3" borderId="1" xfId="0" applyNumberFormat="1" applyFont="1" applyFill="1" applyBorder="1" applyAlignment="1">
      <alignment horizontal="left" wrapText="1" indent="1"/>
    </xf>
    <xf numFmtId="3" fontId="62" fillId="38" borderId="1" xfId="0" applyNumberFormat="1" applyFont="1" applyFill="1" applyBorder="1" applyAlignment="1">
      <alignment horizontal="right" wrapText="1" indent="1"/>
    </xf>
    <xf numFmtId="0" fontId="62" fillId="38" borderId="1" xfId="0" applyFont="1" applyFill="1" applyBorder="1" applyAlignment="1">
      <alignment horizontal="left" wrapText="1" indent="1"/>
    </xf>
    <xf numFmtId="3" fontId="62" fillId="13" borderId="6" xfId="0" applyNumberFormat="1" applyFont="1" applyFill="1" applyBorder="1" applyAlignment="1">
      <alignment horizontal="right" wrapText="1"/>
    </xf>
    <xf numFmtId="166" fontId="7" fillId="33" borderId="1" xfId="1" applyNumberFormat="1" applyFont="1" applyFill="1" applyBorder="1"/>
    <xf numFmtId="166" fontId="7" fillId="31" borderId="1" xfId="1" applyNumberFormat="1" applyFont="1" applyFill="1" applyBorder="1"/>
    <xf numFmtId="166" fontId="7" fillId="4" borderId="1" xfId="1" applyNumberFormat="1" applyFont="1" applyFill="1" applyBorder="1"/>
    <xf numFmtId="166" fontId="7" fillId="3" borderId="1" xfId="1" applyNumberFormat="1" applyFont="1" applyFill="1" applyBorder="1"/>
    <xf numFmtId="0" fontId="28" fillId="0" borderId="0" xfId="0" applyFont="1"/>
    <xf numFmtId="0" fontId="28" fillId="0" borderId="1" xfId="0" applyFont="1" applyBorder="1"/>
    <xf numFmtId="0" fontId="62" fillId="13" borderId="0" xfId="0" applyFont="1" applyFill="1" applyAlignment="1">
      <alignment horizontal="left"/>
    </xf>
    <xf numFmtId="0" fontId="62" fillId="13" borderId="0" xfId="0" applyFont="1" applyFill="1"/>
    <xf numFmtId="3" fontId="62" fillId="13" borderId="1" xfId="0" applyNumberFormat="1" applyFont="1" applyFill="1" applyBorder="1"/>
    <xf numFmtId="1" fontId="62" fillId="13" borderId="1" xfId="0" applyNumberFormat="1" applyFont="1" applyFill="1" applyBorder="1" applyAlignment="1">
      <alignment wrapText="1"/>
    </xf>
    <xf numFmtId="9" fontId="62" fillId="13" borderId="1" xfId="0" applyNumberFormat="1" applyFont="1" applyFill="1" applyBorder="1"/>
    <xf numFmtId="3" fontId="62" fillId="13" borderId="0" xfId="0" applyNumberFormat="1" applyFont="1" applyFill="1"/>
    <xf numFmtId="0" fontId="28" fillId="13" borderId="0" xfId="0" applyFont="1" applyFill="1" applyAlignment="1">
      <alignment horizontal="left" vertical="center" indent="1"/>
    </xf>
    <xf numFmtId="166" fontId="62" fillId="32" borderId="1" xfId="1" applyNumberFormat="1" applyFont="1" applyFill="1" applyBorder="1"/>
    <xf numFmtId="0" fontId="28" fillId="13" borderId="0" xfId="0" applyFont="1" applyFill="1" applyAlignment="1">
      <alignment vertical="center"/>
    </xf>
    <xf numFmtId="166" fontId="62" fillId="37" borderId="1" xfId="1" applyNumberFormat="1" applyFont="1" applyFill="1" applyBorder="1"/>
    <xf numFmtId="9" fontId="62" fillId="37" borderId="1" xfId="1" applyNumberFormat="1" applyFont="1" applyFill="1" applyBorder="1"/>
    <xf numFmtId="166" fontId="62" fillId="31" borderId="1" xfId="1" applyNumberFormat="1" applyFont="1" applyFill="1" applyBorder="1"/>
    <xf numFmtId="166" fontId="62" fillId="4" borderId="1" xfId="1" applyNumberFormat="1" applyFont="1" applyFill="1" applyBorder="1"/>
    <xf numFmtId="166" fontId="62" fillId="3" borderId="1" xfId="1" applyNumberFormat="1" applyFont="1" applyFill="1" applyBorder="1"/>
    <xf numFmtId="0" fontId="62" fillId="13" borderId="0" xfId="0" applyFont="1" applyFill="1" applyAlignment="1">
      <alignment horizontal="left" wrapText="1"/>
    </xf>
    <xf numFmtId="164" fontId="62" fillId="13" borderId="1" xfId="7" applyFont="1" applyFill="1" applyBorder="1"/>
    <xf numFmtId="0" fontId="62" fillId="13" borderId="1" xfId="0" applyFont="1" applyFill="1" applyBorder="1"/>
    <xf numFmtId="3" fontId="62" fillId="13" borderId="0" xfId="0" applyNumberFormat="1" applyFont="1" applyFill="1" applyAlignment="1">
      <alignment horizontal="left"/>
    </xf>
    <xf numFmtId="0" fontId="67" fillId="13" borderId="0" xfId="0" applyFont="1" applyFill="1"/>
    <xf numFmtId="0" fontId="67" fillId="13" borderId="1" xfId="0" applyFont="1" applyFill="1" applyBorder="1"/>
    <xf numFmtId="0" fontId="28" fillId="13" borderId="1" xfId="0" applyFont="1" applyFill="1" applyBorder="1"/>
    <xf numFmtId="3" fontId="62" fillId="39" borderId="1" xfId="0" applyNumberFormat="1" applyFont="1" applyFill="1" applyBorder="1" applyAlignment="1">
      <alignment horizontal="left" wrapText="1" indent="1"/>
    </xf>
    <xf numFmtId="1" fontId="64" fillId="13" borderId="1" xfId="0" applyNumberFormat="1" applyFont="1" applyFill="1" applyBorder="1"/>
    <xf numFmtId="0" fontId="62" fillId="13" borderId="1" xfId="0" applyFont="1" applyFill="1" applyBorder="1" applyAlignment="1">
      <alignment horizontal="center" wrapText="1"/>
    </xf>
    <xf numFmtId="0" fontId="62" fillId="13" borderId="1" xfId="0" applyFont="1" applyFill="1" applyBorder="1" applyAlignment="1">
      <alignment wrapText="1"/>
    </xf>
    <xf numFmtId="0" fontId="62" fillId="13" borderId="1" xfId="0" applyFont="1" applyFill="1" applyBorder="1" applyAlignment="1">
      <alignment horizontal="left" wrapText="1"/>
    </xf>
    <xf numFmtId="166" fontId="62" fillId="39" borderId="1" xfId="1" applyNumberFormat="1" applyFont="1" applyFill="1" applyBorder="1"/>
    <xf numFmtId="0" fontId="62" fillId="13" borderId="4" xfId="0" applyFont="1" applyFill="1" applyBorder="1" applyAlignment="1">
      <alignment horizontal="center" wrapText="1"/>
    </xf>
    <xf numFmtId="166" fontId="62" fillId="35" borderId="1" xfId="1" applyNumberFormat="1" applyFont="1" applyFill="1" applyBorder="1"/>
    <xf numFmtId="3" fontId="62" fillId="35" borderId="1" xfId="0" applyNumberFormat="1" applyFont="1" applyFill="1" applyBorder="1" applyAlignment="1">
      <alignment horizontal="left" wrapText="1" indent="1"/>
    </xf>
    <xf numFmtId="9" fontId="62" fillId="35" borderId="1" xfId="1" applyNumberFormat="1" applyFont="1" applyFill="1" applyBorder="1"/>
    <xf numFmtId="0" fontId="62" fillId="32" borderId="7" xfId="0" applyFont="1" applyFill="1" applyBorder="1" applyAlignment="1">
      <alignment horizontal="right" vertical="center" wrapText="1"/>
    </xf>
    <xf numFmtId="0" fontId="62" fillId="4" borderId="7" xfId="0" applyFont="1" applyFill="1" applyBorder="1" applyAlignment="1">
      <alignment horizontal="right" vertical="center" wrapText="1"/>
    </xf>
    <xf numFmtId="0" fontId="62" fillId="35" borderId="7" xfId="0" applyFont="1" applyFill="1" applyBorder="1" applyAlignment="1">
      <alignment horizontal="right" vertical="center" wrapText="1"/>
    </xf>
    <xf numFmtId="168" fontId="22" fillId="0" borderId="14" xfId="0" applyNumberFormat="1" applyFont="1" applyFill="1" applyBorder="1" applyAlignment="1">
      <alignment horizontal="right" vertical="center" wrapText="1"/>
    </xf>
    <xf numFmtId="0" fontId="21" fillId="0" borderId="0" xfId="0" applyFont="1"/>
    <xf numFmtId="0" fontId="21" fillId="0" borderId="0" xfId="0" applyFont="1" applyBorder="1"/>
    <xf numFmtId="166" fontId="22" fillId="0" borderId="57" xfId="4" applyNumberFormat="1" applyFont="1" applyBorder="1"/>
    <xf numFmtId="1" fontId="22" fillId="6" borderId="54" xfId="0" applyNumberFormat="1" applyFont="1" applyFill="1" applyBorder="1"/>
    <xf numFmtId="168" fontId="22" fillId="37" borderId="14" xfId="0" applyNumberFormat="1" applyFont="1" applyFill="1" applyBorder="1" applyAlignment="1">
      <alignment horizontal="right" vertical="center" wrapText="1"/>
    </xf>
    <xf numFmtId="168" fontId="22" fillId="37" borderId="14" xfId="0" applyNumberFormat="1" applyFont="1" applyFill="1" applyBorder="1" applyAlignment="1">
      <alignment horizontal="left" vertical="center" wrapText="1"/>
    </xf>
    <xf numFmtId="168" fontId="22" fillId="32" borderId="14" xfId="0" applyNumberFormat="1" applyFont="1" applyFill="1" applyBorder="1" applyAlignment="1">
      <alignment horizontal="right" vertical="center" wrapText="1"/>
    </xf>
    <xf numFmtId="168" fontId="22" fillId="33" borderId="14" xfId="0" applyNumberFormat="1" applyFont="1" applyFill="1" applyBorder="1" applyAlignment="1">
      <alignment horizontal="right" vertical="center" wrapText="1"/>
    </xf>
    <xf numFmtId="166" fontId="7" fillId="33" borderId="1" xfId="1" applyNumberFormat="1" applyFont="1" applyFill="1" applyBorder="1" applyAlignment="1">
      <alignment wrapText="1"/>
    </xf>
    <xf numFmtId="168" fontId="22" fillId="34" borderId="14" xfId="0" applyNumberFormat="1" applyFont="1" applyFill="1" applyBorder="1" applyAlignment="1">
      <alignment horizontal="right" vertical="center" wrapText="1"/>
    </xf>
    <xf numFmtId="168" fontId="22" fillId="34" borderId="14" xfId="0" applyNumberFormat="1" applyFont="1" applyFill="1" applyBorder="1" applyAlignment="1">
      <alignment horizontal="left" vertical="center" wrapText="1"/>
    </xf>
    <xf numFmtId="168" fontId="22" fillId="36" borderId="14" xfId="0" applyNumberFormat="1" applyFont="1" applyFill="1" applyBorder="1" applyAlignment="1">
      <alignment horizontal="right" vertical="center" wrapText="1"/>
    </xf>
    <xf numFmtId="166" fontId="7" fillId="36" borderId="1" xfId="1" applyNumberFormat="1" applyFont="1" applyFill="1" applyBorder="1"/>
    <xf numFmtId="168" fontId="22" fillId="31" borderId="14" xfId="0" applyNumberFormat="1" applyFont="1" applyFill="1" applyBorder="1" applyAlignment="1">
      <alignment horizontal="right" vertical="center" wrapText="1"/>
    </xf>
    <xf numFmtId="168" fontId="22" fillId="4" borderId="14" xfId="0" applyNumberFormat="1" applyFont="1" applyFill="1" applyBorder="1" applyAlignment="1">
      <alignment horizontal="right" vertical="center" wrapText="1"/>
    </xf>
    <xf numFmtId="166" fontId="21" fillId="0" borderId="0" xfId="0" applyNumberFormat="1" applyFont="1" applyBorder="1"/>
    <xf numFmtId="168" fontId="22" fillId="3" borderId="14" xfId="0" applyNumberFormat="1" applyFont="1" applyFill="1" applyBorder="1" applyAlignment="1">
      <alignment horizontal="right" vertical="center" wrapText="1"/>
    </xf>
    <xf numFmtId="0" fontId="22" fillId="0" borderId="0" xfId="0" applyFont="1" applyBorder="1"/>
    <xf numFmtId="166" fontId="22" fillId="0" borderId="0" xfId="0" applyNumberFormat="1" applyFont="1" applyBorder="1"/>
    <xf numFmtId="3" fontId="4" fillId="13" borderId="1" xfId="0" applyNumberFormat="1" applyFont="1" applyFill="1" applyBorder="1" applyAlignment="1">
      <alignment vertical="top" wrapText="1"/>
    </xf>
    <xf numFmtId="0" fontId="62" fillId="32" borderId="7" xfId="0" applyFont="1" applyFill="1" applyBorder="1" applyAlignment="1">
      <alignment vertical="center" wrapText="1"/>
    </xf>
    <xf numFmtId="0" fontId="62" fillId="32" borderId="8" xfId="0" applyFont="1" applyFill="1" applyBorder="1" applyAlignment="1">
      <alignment vertical="center" wrapText="1"/>
    </xf>
    <xf numFmtId="0" fontId="62" fillId="37" borderId="7" xfId="0" applyFont="1" applyFill="1" applyBorder="1" applyAlignment="1">
      <alignment vertical="center" wrapText="1"/>
    </xf>
    <xf numFmtId="0" fontId="62" fillId="37" borderId="8" xfId="0" applyFont="1" applyFill="1" applyBorder="1" applyAlignment="1">
      <alignment vertical="center" wrapText="1"/>
    </xf>
    <xf numFmtId="9" fontId="7" fillId="34" borderId="1" xfId="1" applyNumberFormat="1" applyFont="1" applyFill="1" applyBorder="1"/>
    <xf numFmtId="166" fontId="28" fillId="0" borderId="0" xfId="0" applyNumberFormat="1" applyFont="1"/>
    <xf numFmtId="0" fontId="18" fillId="0" borderId="66" xfId="0" applyFont="1" applyFill="1" applyBorder="1"/>
    <xf numFmtId="0" fontId="0" fillId="31" borderId="1" xfId="0" applyFill="1" applyBorder="1"/>
    <xf numFmtId="0" fontId="66" fillId="40" borderId="1" xfId="0" applyFont="1" applyFill="1" applyBorder="1" applyAlignment="1">
      <alignment vertical="center"/>
    </xf>
    <xf numFmtId="170" fontId="66" fillId="40" borderId="1" xfId="0" applyNumberFormat="1" applyFont="1" applyFill="1" applyBorder="1" applyAlignment="1">
      <alignment horizontal="center" vertical="center"/>
    </xf>
    <xf numFmtId="0" fontId="28" fillId="40" borderId="1" xfId="0" applyFont="1" applyFill="1" applyBorder="1" applyAlignment="1">
      <alignment vertical="center"/>
    </xf>
    <xf numFmtId="0" fontId="62" fillId="0" borderId="0" xfId="0" applyFont="1"/>
    <xf numFmtId="0" fontId="62" fillId="40" borderId="1" xfId="0" applyFont="1" applyFill="1" applyBorder="1" applyAlignment="1">
      <alignment vertical="center"/>
    </xf>
    <xf numFmtId="1" fontId="70" fillId="0" borderId="1" xfId="0" applyNumberFormat="1" applyFont="1" applyBorder="1"/>
    <xf numFmtId="0" fontId="66" fillId="32" borderId="1" xfId="0" applyFont="1" applyFill="1" applyBorder="1" applyAlignment="1">
      <alignment vertical="center"/>
    </xf>
    <xf numFmtId="170" fontId="62" fillId="32" borderId="1" xfId="0" applyNumberFormat="1" applyFont="1" applyFill="1" applyBorder="1" applyAlignment="1">
      <alignment horizontal="center" vertical="center"/>
    </xf>
    <xf numFmtId="0" fontId="66" fillId="35" borderId="1" xfId="0" applyFont="1" applyFill="1" applyBorder="1" applyAlignment="1">
      <alignment vertical="center"/>
    </xf>
    <xf numFmtId="170" fontId="66" fillId="35" borderId="1" xfId="0" applyNumberFormat="1" applyFont="1" applyFill="1" applyBorder="1" applyAlignment="1">
      <alignment horizontal="center" vertical="center"/>
    </xf>
    <xf numFmtId="0" fontId="66" fillId="34" borderId="1" xfId="0" applyFont="1" applyFill="1" applyBorder="1" applyAlignment="1">
      <alignment vertical="center"/>
    </xf>
    <xf numFmtId="170" fontId="66" fillId="34" borderId="1" xfId="0" applyNumberFormat="1" applyFont="1" applyFill="1" applyBorder="1" applyAlignment="1">
      <alignment horizontal="center" vertical="center"/>
    </xf>
    <xf numFmtId="0" fontId="56" fillId="31" borderId="9" xfId="0" applyFont="1" applyFill="1" applyBorder="1" applyAlignment="1">
      <alignment wrapText="1"/>
    </xf>
    <xf numFmtId="9" fontId="56" fillId="31" borderId="9" xfId="0" applyNumberFormat="1" applyFont="1" applyFill="1" applyBorder="1"/>
    <xf numFmtId="0" fontId="56" fillId="31" borderId="9" xfId="0" applyFont="1" applyFill="1" applyBorder="1"/>
    <xf numFmtId="0" fontId="0" fillId="0" borderId="0" xfId="0" applyFont="1" applyAlignment="1">
      <alignment horizontal="right"/>
    </xf>
    <xf numFmtId="0" fontId="56" fillId="4" borderId="9" xfId="0" applyFont="1" applyFill="1" applyBorder="1" applyAlignment="1">
      <alignment wrapText="1"/>
    </xf>
    <xf numFmtId="0" fontId="56" fillId="3" borderId="9" xfId="0" applyFont="1" applyFill="1" applyBorder="1" applyAlignment="1">
      <alignment wrapText="1"/>
    </xf>
    <xf numFmtId="168" fontId="22" fillId="32" borderId="14" xfId="0" applyNumberFormat="1" applyFont="1" applyFill="1" applyBorder="1" applyAlignment="1">
      <alignment horizontal="left" vertical="center" wrapText="1"/>
    </xf>
    <xf numFmtId="0" fontId="28" fillId="0" borderId="0" xfId="0" applyFont="1" applyFill="1"/>
    <xf numFmtId="9" fontId="7" fillId="36" borderId="1" xfId="1" applyNumberFormat="1" applyFont="1" applyFill="1" applyBorder="1"/>
    <xf numFmtId="0" fontId="28" fillId="3" borderId="12" xfId="0" applyFont="1" applyFill="1" applyBorder="1" applyAlignment="1">
      <alignment wrapText="1"/>
    </xf>
    <xf numFmtId="0" fontId="28" fillId="3" borderId="56" xfId="0" applyFont="1" applyFill="1" applyBorder="1" applyAlignment="1">
      <alignment wrapText="1"/>
    </xf>
    <xf numFmtId="0" fontId="28" fillId="3" borderId="59" xfId="0" applyFont="1" applyFill="1" applyBorder="1" applyAlignment="1">
      <alignment wrapText="1"/>
    </xf>
    <xf numFmtId="0" fontId="60" fillId="41" borderId="9" xfId="0" applyFont="1" applyFill="1" applyBorder="1" applyAlignment="1">
      <alignment wrapText="1"/>
    </xf>
    <xf numFmtId="9" fontId="56" fillId="41" borderId="9" xfId="2" applyFont="1" applyFill="1" applyBorder="1"/>
    <xf numFmtId="0" fontId="56" fillId="41" borderId="9" xfId="0" applyFont="1" applyFill="1" applyBorder="1" applyAlignment="1">
      <alignment wrapText="1"/>
    </xf>
    <xf numFmtId="0" fontId="62" fillId="13" borderId="25" xfId="0" applyFont="1" applyFill="1" applyBorder="1"/>
    <xf numFmtId="0" fontId="62" fillId="31" borderId="7" xfId="0" applyFont="1" applyFill="1" applyBorder="1" applyAlignment="1">
      <alignment horizontal="right" vertical="center" wrapText="1"/>
    </xf>
    <xf numFmtId="0" fontId="62" fillId="38" borderId="7" xfId="0" applyFont="1" applyFill="1" applyBorder="1" applyAlignment="1">
      <alignment horizontal="right" vertical="center" wrapText="1"/>
    </xf>
    <xf numFmtId="0" fontId="62" fillId="39" borderId="7" xfId="0" applyFont="1" applyFill="1" applyBorder="1" applyAlignment="1">
      <alignment horizontal="right" vertical="center" wrapText="1"/>
    </xf>
    <xf numFmtId="0" fontId="62" fillId="37" borderId="7" xfId="0" applyFont="1" applyFill="1" applyBorder="1" applyAlignment="1">
      <alignment horizontal="right" vertical="center" wrapText="1"/>
    </xf>
    <xf numFmtId="0" fontId="62" fillId="3" borderId="7" xfId="0" applyFont="1" applyFill="1" applyBorder="1" applyAlignment="1">
      <alignment horizontal="right" vertical="center" wrapText="1"/>
    </xf>
    <xf numFmtId="3" fontId="62" fillId="13" borderId="2" xfId="0" applyNumberFormat="1" applyFont="1" applyFill="1" applyBorder="1" applyAlignment="1">
      <alignment horizontal="center" wrapText="1"/>
    </xf>
    <xf numFmtId="3" fontId="62" fillId="13" borderId="3" xfId="0" applyNumberFormat="1" applyFont="1" applyFill="1" applyBorder="1" applyAlignment="1">
      <alignment horizontal="center" wrapText="1"/>
    </xf>
    <xf numFmtId="0" fontId="62" fillId="13" borderId="2" xfId="0" applyFont="1" applyFill="1" applyBorder="1" applyAlignment="1">
      <alignment horizontal="center" wrapText="1"/>
    </xf>
    <xf numFmtId="0" fontId="62" fillId="13" borderId="3" xfId="0" applyFont="1" applyFill="1" applyBorder="1" applyAlignment="1">
      <alignment horizontal="center" wrapText="1"/>
    </xf>
    <xf numFmtId="3" fontId="7" fillId="37" borderId="1" xfId="1" applyNumberFormat="1" applyFont="1" applyFill="1" applyBorder="1"/>
    <xf numFmtId="9" fontId="7" fillId="33" borderId="1" xfId="1" applyNumberFormat="1" applyFont="1" applyFill="1" applyBorder="1"/>
    <xf numFmtId="3" fontId="7" fillId="33" borderId="1" xfId="1" applyNumberFormat="1" applyFont="1" applyFill="1" applyBorder="1"/>
    <xf numFmtId="2" fontId="7" fillId="34" borderId="1" xfId="1" applyNumberFormat="1" applyFont="1" applyFill="1" applyBorder="1"/>
    <xf numFmtId="2" fontId="7" fillId="36" borderId="1" xfId="1" applyNumberFormat="1" applyFont="1" applyFill="1" applyBorder="1"/>
    <xf numFmtId="10" fontId="7" fillId="32" borderId="1" xfId="1" applyNumberFormat="1" applyFont="1" applyFill="1" applyBorder="1"/>
    <xf numFmtId="3" fontId="7" fillId="32" borderId="1" xfId="1" applyNumberFormat="1" applyFont="1" applyFill="1" applyBorder="1"/>
    <xf numFmtId="3" fontId="7" fillId="31" borderId="1" xfId="1" applyNumberFormat="1" applyFont="1" applyFill="1" applyBorder="1"/>
    <xf numFmtId="3" fontId="7" fillId="4" borderId="1" xfId="1" applyNumberFormat="1" applyFont="1" applyFill="1" applyBorder="1"/>
    <xf numFmtId="3" fontId="7" fillId="3" borderId="1" xfId="1" applyNumberFormat="1" applyFont="1" applyFill="1" applyBorder="1"/>
    <xf numFmtId="2" fontId="60" fillId="31" borderId="9" xfId="0" applyNumberFormat="1" applyFont="1" applyFill="1" applyBorder="1"/>
    <xf numFmtId="2" fontId="56" fillId="31" borderId="9" xfId="0" applyNumberFormat="1" applyFont="1" applyFill="1" applyBorder="1"/>
    <xf numFmtId="2" fontId="56" fillId="4" borderId="9" xfId="4" applyNumberFormat="1" applyFont="1" applyFill="1" applyBorder="1"/>
    <xf numFmtId="2" fontId="56" fillId="4" borderId="9" xfId="0" applyNumberFormat="1" applyFont="1" applyFill="1" applyBorder="1"/>
    <xf numFmtId="2" fontId="60" fillId="3" borderId="9" xfId="0" applyNumberFormat="1" applyFont="1" applyFill="1" applyBorder="1"/>
    <xf numFmtId="2" fontId="56" fillId="3" borderId="9" xfId="0" applyNumberFormat="1" applyFont="1" applyFill="1" applyBorder="1"/>
    <xf numFmtId="1" fontId="34" fillId="0" borderId="9" xfId="0" applyNumberFormat="1" applyFont="1" applyFill="1" applyBorder="1"/>
    <xf numFmtId="10" fontId="56" fillId="41" borderId="9" xfId="2" applyNumberFormat="1" applyFont="1" applyFill="1" applyBorder="1"/>
    <xf numFmtId="10" fontId="56" fillId="41" borderId="9" xfId="0" applyNumberFormat="1" applyFont="1" applyFill="1" applyBorder="1"/>
    <xf numFmtId="10" fontId="56" fillId="34" borderId="9" xfId="0" applyNumberFormat="1" applyFont="1" applyFill="1" applyBorder="1"/>
    <xf numFmtId="9" fontId="34" fillId="0" borderId="9" xfId="0" applyNumberFormat="1" applyFont="1" applyFill="1" applyBorder="1"/>
    <xf numFmtId="37" fontId="6" fillId="0" borderId="18" xfId="1" applyNumberFormat="1" applyFont="1" applyBorder="1" applyAlignment="1">
      <alignment vertical="center"/>
    </xf>
    <xf numFmtId="0" fontId="5" fillId="13" borderId="9" xfId="0" applyFont="1" applyFill="1" applyBorder="1" applyAlignment="1">
      <alignment wrapText="1"/>
    </xf>
    <xf numFmtId="0" fontId="5" fillId="8" borderId="0" xfId="0" applyFont="1" applyFill="1" applyBorder="1" applyAlignment="1">
      <alignment wrapText="1"/>
    </xf>
    <xf numFmtId="0" fontId="20" fillId="42" borderId="0" xfId="0" applyFont="1" applyFill="1" applyAlignment="1" applyProtection="1">
      <alignment wrapText="1"/>
    </xf>
    <xf numFmtId="0" fontId="28" fillId="0" borderId="53" xfId="0" applyFont="1" applyBorder="1" applyAlignment="1" applyProtection="1">
      <alignment wrapText="1"/>
    </xf>
    <xf numFmtId="0" fontId="62" fillId="4" borderId="67" xfId="0" applyFont="1" applyFill="1" applyBorder="1" applyAlignment="1">
      <alignment horizontal="right" vertical="center" wrapText="1"/>
    </xf>
    <xf numFmtId="0" fontId="62" fillId="4" borderId="67" xfId="0" applyFont="1" applyFill="1" applyBorder="1" applyAlignment="1">
      <alignment vertical="center" wrapText="1"/>
    </xf>
    <xf numFmtId="0" fontId="62" fillId="4" borderId="71" xfId="0" applyFont="1" applyFill="1" applyBorder="1" applyAlignment="1">
      <alignment vertical="center" wrapText="1"/>
    </xf>
    <xf numFmtId="3" fontId="62" fillId="4" borderId="53" xfId="0" applyNumberFormat="1" applyFont="1" applyFill="1" applyBorder="1" applyAlignment="1">
      <alignment horizontal="right" wrapText="1" indent="1"/>
    </xf>
    <xf numFmtId="3" fontId="62" fillId="4" borderId="53" xfId="0" applyNumberFormat="1" applyFont="1" applyFill="1" applyBorder="1" applyAlignment="1">
      <alignment horizontal="left" wrapText="1" indent="1"/>
    </xf>
    <xf numFmtId="0" fontId="62" fillId="4" borderId="53" xfId="0" applyFont="1" applyFill="1" applyBorder="1" applyAlignment="1">
      <alignment horizontal="left" vertical="center" wrapText="1"/>
    </xf>
    <xf numFmtId="166" fontId="62" fillId="4" borderId="53" xfId="1" applyNumberFormat="1" applyFont="1" applyFill="1" applyBorder="1"/>
    <xf numFmtId="0" fontId="62" fillId="33" borderId="7" xfId="0" applyFont="1" applyFill="1" applyBorder="1" applyAlignment="1">
      <alignment horizontal="right" vertical="center" wrapText="1"/>
    </xf>
    <xf numFmtId="3" fontId="62" fillId="33" borderId="1" xfId="0" applyNumberFormat="1" applyFont="1" applyFill="1" applyBorder="1" applyAlignment="1">
      <alignment horizontal="right" wrapText="1" indent="1"/>
    </xf>
    <xf numFmtId="0" fontId="28" fillId="42" borderId="0" xfId="0" applyFont="1" applyFill="1" applyAlignment="1" applyProtection="1">
      <alignment wrapText="1"/>
    </xf>
    <xf numFmtId="0" fontId="28" fillId="0" borderId="0" xfId="0" applyFont="1" applyAlignment="1" applyProtection="1">
      <alignment wrapText="1"/>
    </xf>
    <xf numFmtId="0" fontId="28" fillId="0" borderId="53" xfId="0" applyFont="1" applyBorder="1" applyAlignment="1" applyProtection="1">
      <alignment horizontal="center" vertical="center" wrapText="1"/>
    </xf>
    <xf numFmtId="9" fontId="28" fillId="43" borderId="53" xfId="2" applyFont="1" applyFill="1" applyBorder="1" applyAlignment="1" applyProtection="1">
      <alignment horizontal="right" vertical="center" wrapText="1"/>
    </xf>
    <xf numFmtId="0" fontId="28" fillId="0" borderId="53" xfId="0" applyFont="1" applyFill="1" applyBorder="1" applyAlignment="1" applyProtection="1">
      <alignment horizontal="center" vertical="center" wrapText="1"/>
    </xf>
    <xf numFmtId="3" fontId="28" fillId="43" borderId="53" xfId="0" applyNumberFormat="1" applyFont="1" applyFill="1" applyBorder="1" applyAlignment="1" applyProtection="1">
      <alignment wrapText="1"/>
    </xf>
    <xf numFmtId="0" fontId="28" fillId="0" borderId="25" xfId="0" applyFont="1" applyBorder="1" applyAlignment="1" applyProtection="1">
      <alignment horizontal="center" vertical="center" wrapText="1"/>
    </xf>
    <xf numFmtId="9" fontId="28" fillId="43" borderId="25" xfId="2" applyFont="1" applyFill="1" applyBorder="1" applyAlignment="1" applyProtection="1">
      <alignment horizontal="right" vertical="center" wrapText="1"/>
    </xf>
    <xf numFmtId="3" fontId="62" fillId="13" borderId="0" xfId="0" applyNumberFormat="1" applyFont="1" applyFill="1" applyBorder="1" applyAlignment="1">
      <alignment horizontal="left" wrapText="1" indent="1"/>
    </xf>
    <xf numFmtId="0" fontId="62" fillId="44" borderId="67" xfId="0" applyFont="1" applyFill="1" applyBorder="1" applyAlignment="1">
      <alignment horizontal="right" vertical="center" wrapText="1"/>
    </xf>
    <xf numFmtId="0" fontId="62" fillId="44" borderId="67" xfId="0" applyFont="1" applyFill="1" applyBorder="1" applyAlignment="1">
      <alignment vertical="center" wrapText="1"/>
    </xf>
    <xf numFmtId="0" fontId="62" fillId="44" borderId="71" xfId="0" applyFont="1" applyFill="1" applyBorder="1" applyAlignment="1">
      <alignment vertical="center" wrapText="1"/>
    </xf>
    <xf numFmtId="3" fontId="62" fillId="44" borderId="53" xfId="0" applyNumberFormat="1" applyFont="1" applyFill="1" applyBorder="1" applyAlignment="1">
      <alignment horizontal="right" wrapText="1" indent="1"/>
    </xf>
    <xf numFmtId="0" fontId="62" fillId="44" borderId="53" xfId="0" applyFont="1" applyFill="1" applyBorder="1" applyAlignment="1">
      <alignment horizontal="left" wrapText="1" indent="1"/>
    </xf>
    <xf numFmtId="0" fontId="28" fillId="13" borderId="0" xfId="0" applyFont="1" applyFill="1" applyAlignment="1" applyProtection="1">
      <alignment wrapText="1"/>
    </xf>
    <xf numFmtId="0" fontId="20" fillId="13" borderId="0" xfId="0" applyFont="1" applyFill="1" applyAlignment="1" applyProtection="1">
      <alignment wrapText="1"/>
    </xf>
    <xf numFmtId="166" fontId="28" fillId="0" borderId="53" xfId="0" applyNumberFormat="1" applyFont="1" applyBorder="1" applyAlignment="1" applyProtection="1">
      <alignment wrapText="1"/>
    </xf>
    <xf numFmtId="166" fontId="28" fillId="43" borderId="53" xfId="0" applyNumberFormat="1" applyFont="1" applyFill="1" applyBorder="1" applyAlignment="1" applyProtection="1">
      <alignment wrapText="1"/>
    </xf>
    <xf numFmtId="3" fontId="28" fillId="4" borderId="53" xfId="0" applyNumberFormat="1" applyFont="1" applyFill="1" applyBorder="1" applyAlignment="1" applyProtection="1">
      <alignment wrapText="1"/>
    </xf>
    <xf numFmtId="0" fontId="62" fillId="13" borderId="34" xfId="0" applyFont="1" applyFill="1" applyBorder="1" applyAlignment="1">
      <alignment horizontal="left" wrapText="1"/>
    </xf>
    <xf numFmtId="0" fontId="73" fillId="13" borderId="35" xfId="0" applyFont="1" applyFill="1" applyBorder="1" applyAlignment="1">
      <alignment horizontal="left" wrapText="1"/>
    </xf>
    <xf numFmtId="0" fontId="62" fillId="13" borderId="35" xfId="0" applyFont="1" applyFill="1" applyBorder="1" applyAlignment="1">
      <alignment horizontal="left" wrapText="1"/>
    </xf>
    <xf numFmtId="0" fontId="62" fillId="13" borderId="36" xfId="0" applyFont="1" applyFill="1" applyBorder="1" applyAlignment="1">
      <alignment horizontal="left" wrapText="1"/>
    </xf>
    <xf numFmtId="0" fontId="62" fillId="13" borderId="73" xfId="0" applyFont="1" applyFill="1" applyBorder="1" applyAlignment="1">
      <alignment horizontal="left" wrapText="1"/>
    </xf>
    <xf numFmtId="0" fontId="62" fillId="13" borderId="0" xfId="0" applyFont="1" applyFill="1" applyBorder="1" applyAlignment="1">
      <alignment horizontal="left" wrapText="1"/>
    </xf>
    <xf numFmtId="0" fontId="62" fillId="13" borderId="41" xfId="0" applyFont="1" applyFill="1" applyBorder="1" applyAlignment="1">
      <alignment horizontal="left" wrapText="1"/>
    </xf>
    <xf numFmtId="0" fontId="62" fillId="13" borderId="53" xfId="0" applyFont="1" applyFill="1" applyBorder="1" applyAlignment="1">
      <alignment wrapText="1"/>
    </xf>
    <xf numFmtId="0" fontId="74" fillId="13" borderId="0" xfId="0" applyFont="1" applyFill="1" applyBorder="1"/>
    <xf numFmtId="1" fontId="64" fillId="13" borderId="53" xfId="0" applyNumberFormat="1" applyFont="1" applyFill="1" applyBorder="1"/>
    <xf numFmtId="0" fontId="0" fillId="13" borderId="0" xfId="0" applyFill="1" applyBorder="1"/>
    <xf numFmtId="3" fontId="0" fillId="13" borderId="0" xfId="0" applyNumberFormat="1" applyFill="1" applyBorder="1"/>
    <xf numFmtId="0" fontId="36" fillId="13" borderId="0" xfId="0" applyFont="1" applyFill="1" applyBorder="1"/>
    <xf numFmtId="3" fontId="36" fillId="13" borderId="0" xfId="0" applyNumberFormat="1" applyFont="1" applyFill="1" applyBorder="1"/>
    <xf numFmtId="0" fontId="62" fillId="13" borderId="37" xfId="0" applyFont="1" applyFill="1" applyBorder="1" applyAlignment="1">
      <alignment horizontal="left" wrapText="1"/>
    </xf>
    <xf numFmtId="0" fontId="62" fillId="13" borderId="38" xfId="0" applyFont="1" applyFill="1" applyBorder="1" applyAlignment="1">
      <alignment horizontal="left" wrapText="1"/>
    </xf>
    <xf numFmtId="0" fontId="62" fillId="13" borderId="6" xfId="0" applyFont="1" applyFill="1" applyBorder="1" applyAlignment="1">
      <alignment horizontal="left" wrapText="1"/>
    </xf>
    <xf numFmtId="0" fontId="28" fillId="0" borderId="72" xfId="0" applyFont="1" applyBorder="1" applyAlignment="1" applyProtection="1">
      <alignment wrapText="1"/>
    </xf>
    <xf numFmtId="0" fontId="0" fillId="0" borderId="53" xfId="0" applyBorder="1" applyAlignment="1">
      <alignment wrapText="1"/>
    </xf>
    <xf numFmtId="0" fontId="28" fillId="0" borderId="72" xfId="0" applyFont="1" applyBorder="1" applyAlignment="1" applyProtection="1">
      <alignment vertical="top" wrapText="1"/>
    </xf>
    <xf numFmtId="0" fontId="62" fillId="45" borderId="41" xfId="0" applyFont="1" applyFill="1" applyBorder="1" applyAlignment="1">
      <alignment horizontal="left" wrapText="1"/>
    </xf>
    <xf numFmtId="0" fontId="62" fillId="45" borderId="0" xfId="0" applyFont="1" applyFill="1" applyAlignment="1">
      <alignment horizontal="left" wrapText="1"/>
    </xf>
    <xf numFmtId="3" fontId="0" fillId="4" borderId="53" xfId="0" applyNumberFormat="1" applyFill="1" applyBorder="1"/>
    <xf numFmtId="0" fontId="0" fillId="4" borderId="53" xfId="0" applyFill="1" applyBorder="1"/>
    <xf numFmtId="0" fontId="74" fillId="43" borderId="53" xfId="0" applyFont="1" applyFill="1" applyBorder="1"/>
    <xf numFmtId="0" fontId="0" fillId="43" borderId="53" xfId="0" applyFill="1" applyBorder="1"/>
    <xf numFmtId="3" fontId="0" fillId="43" borderId="53" xfId="0" applyNumberFormat="1" applyFill="1" applyBorder="1"/>
    <xf numFmtId="0" fontId="62" fillId="13" borderId="53" xfId="0" applyFont="1" applyFill="1" applyBorder="1" applyAlignment="1">
      <alignment horizontal="left" wrapText="1"/>
    </xf>
    <xf numFmtId="166" fontId="62" fillId="13" borderId="0" xfId="0" applyNumberFormat="1" applyFont="1" applyFill="1"/>
    <xf numFmtId="0" fontId="0" fillId="43" borderId="53" xfId="0" applyFont="1" applyFill="1" applyBorder="1"/>
    <xf numFmtId="0" fontId="75" fillId="10" borderId="22" xfId="6" applyFont="1" applyFill="1" applyBorder="1"/>
    <xf numFmtId="3" fontId="62" fillId="13" borderId="1" xfId="0" applyNumberFormat="1" applyFont="1" applyFill="1" applyBorder="1" applyAlignment="1">
      <alignment vertical="center"/>
    </xf>
    <xf numFmtId="0" fontId="62" fillId="13" borderId="0" xfId="0" applyFont="1" applyFill="1" applyAlignment="1">
      <alignment vertical="center"/>
    </xf>
    <xf numFmtId="1" fontId="62" fillId="13" borderId="1" xfId="0" applyNumberFormat="1" applyFont="1" applyFill="1" applyBorder="1" applyAlignment="1">
      <alignment vertical="center" wrapText="1"/>
    </xf>
    <xf numFmtId="0" fontId="0" fillId="0" borderId="0" xfId="0" applyAlignment="1">
      <alignment vertical="center"/>
    </xf>
    <xf numFmtId="1" fontId="76" fillId="13" borderId="1" xfId="0" applyNumberFormat="1" applyFont="1" applyFill="1" applyBorder="1"/>
    <xf numFmtId="0" fontId="76" fillId="13" borderId="1" xfId="0" applyFont="1" applyFill="1" applyBorder="1"/>
    <xf numFmtId="0" fontId="65" fillId="0" borderId="0" xfId="0" applyFont="1" applyAlignment="1">
      <alignment horizontal="center"/>
    </xf>
    <xf numFmtId="0" fontId="3" fillId="7" borderId="16" xfId="0" applyFont="1" applyFill="1" applyBorder="1" applyAlignment="1">
      <alignment wrapText="1"/>
    </xf>
    <xf numFmtId="0" fontId="3" fillId="7" borderId="12" xfId="0" applyFont="1" applyFill="1" applyBorder="1" applyAlignment="1">
      <alignment wrapText="1"/>
    </xf>
    <xf numFmtId="0" fontId="69" fillId="0" borderId="0" xfId="0" applyFont="1" applyAlignment="1">
      <alignment horizontal="center"/>
    </xf>
    <xf numFmtId="168" fontId="22" fillId="33" borderId="14" xfId="0" applyNumberFormat="1" applyFont="1" applyFill="1" applyBorder="1" applyAlignment="1">
      <alignment horizontal="left" vertical="center" wrapText="1"/>
    </xf>
    <xf numFmtId="168" fontId="22" fillId="33" borderId="43" xfId="0" applyNumberFormat="1" applyFont="1" applyFill="1" applyBorder="1" applyAlignment="1">
      <alignment horizontal="left" vertical="center" wrapText="1"/>
    </xf>
    <xf numFmtId="168" fontId="22" fillId="33" borderId="8" xfId="0" applyNumberFormat="1" applyFont="1" applyFill="1" applyBorder="1" applyAlignment="1">
      <alignment horizontal="left" vertical="center" wrapText="1"/>
    </xf>
    <xf numFmtId="166" fontId="7" fillId="34" borderId="7" xfId="1" applyNumberFormat="1" applyFont="1" applyFill="1" applyBorder="1" applyAlignment="1">
      <alignment horizontal="left"/>
    </xf>
    <xf numFmtId="166" fontId="7" fillId="34" borderId="43" xfId="1" applyNumberFormat="1" applyFont="1" applyFill="1" applyBorder="1" applyAlignment="1">
      <alignment horizontal="left"/>
    </xf>
    <xf numFmtId="166" fontId="7" fillId="34" borderId="8" xfId="1" applyNumberFormat="1" applyFont="1" applyFill="1" applyBorder="1" applyAlignment="1">
      <alignment horizontal="left"/>
    </xf>
    <xf numFmtId="0" fontId="22" fillId="8" borderId="14" xfId="0" applyFont="1" applyFill="1" applyBorder="1" applyAlignment="1">
      <alignment wrapText="1"/>
    </xf>
    <xf numFmtId="0" fontId="22" fillId="8" borderId="15" xfId="0" applyFont="1" applyFill="1" applyBorder="1" applyAlignment="1">
      <alignment wrapText="1"/>
    </xf>
    <xf numFmtId="0" fontId="22" fillId="8" borderId="56" xfId="0" applyFont="1" applyFill="1" applyBorder="1" applyAlignment="1">
      <alignment wrapText="1"/>
    </xf>
    <xf numFmtId="168" fontId="22" fillId="32" borderId="14" xfId="0" applyNumberFormat="1" applyFont="1" applyFill="1" applyBorder="1" applyAlignment="1">
      <alignment horizontal="left" vertical="center" wrapText="1"/>
    </xf>
    <xf numFmtId="168" fontId="22" fillId="32" borderId="43" xfId="0" applyNumberFormat="1" applyFont="1" applyFill="1" applyBorder="1" applyAlignment="1">
      <alignment horizontal="left" vertical="center" wrapText="1"/>
    </xf>
    <xf numFmtId="168" fontId="22" fillId="32" borderId="8" xfId="0" applyNumberFormat="1" applyFont="1" applyFill="1" applyBorder="1" applyAlignment="1">
      <alignment horizontal="left" vertical="center" wrapText="1"/>
    </xf>
    <xf numFmtId="0" fontId="22" fillId="8" borderId="67" xfId="0" applyFont="1" applyFill="1" applyBorder="1" applyAlignment="1">
      <alignment wrapText="1"/>
    </xf>
    <xf numFmtId="0" fontId="22" fillId="7" borderId="16" xfId="0" applyFont="1" applyFill="1" applyBorder="1" applyAlignment="1">
      <alignment wrapText="1"/>
    </xf>
    <xf numFmtId="0" fontId="22" fillId="7" borderId="12" xfId="0" applyFont="1" applyFill="1" applyBorder="1" applyAlignment="1">
      <alignment wrapText="1"/>
    </xf>
    <xf numFmtId="0" fontId="22" fillId="7" borderId="56" xfId="0" applyFont="1" applyFill="1" applyBorder="1" applyAlignment="1">
      <alignment wrapText="1"/>
    </xf>
    <xf numFmtId="0" fontId="22" fillId="7" borderId="15" xfId="0" applyFont="1" applyFill="1" applyBorder="1" applyAlignment="1">
      <alignment wrapText="1"/>
    </xf>
    <xf numFmtId="0" fontId="22" fillId="8" borderId="16" xfId="0" applyFont="1" applyFill="1" applyBorder="1" applyAlignment="1">
      <alignment wrapText="1"/>
    </xf>
    <xf numFmtId="0" fontId="22" fillId="8" borderId="12" xfId="0" applyFont="1" applyFill="1" applyBorder="1" applyAlignment="1">
      <alignment wrapText="1"/>
    </xf>
    <xf numFmtId="0" fontId="22" fillId="7" borderId="14" xfId="0" applyFont="1" applyFill="1" applyBorder="1" applyAlignment="1">
      <alignment wrapText="1"/>
    </xf>
    <xf numFmtId="166" fontId="22" fillId="7" borderId="16" xfId="0" applyNumberFormat="1" applyFont="1" applyFill="1" applyBorder="1" applyAlignment="1">
      <alignment wrapText="1"/>
    </xf>
    <xf numFmtId="0" fontId="28" fillId="3" borderId="17" xfId="0" applyFont="1" applyFill="1" applyBorder="1" applyAlignment="1">
      <alignment horizontal="center" wrapText="1"/>
    </xf>
    <xf numFmtId="0" fontId="28" fillId="3" borderId="0" xfId="0" applyFont="1" applyFill="1" applyBorder="1" applyAlignment="1">
      <alignment horizontal="center" wrapText="1"/>
    </xf>
    <xf numFmtId="9" fontId="56" fillId="34" borderId="55" xfId="0" applyNumberFormat="1" applyFont="1" applyFill="1" applyBorder="1" applyAlignment="1">
      <alignment horizontal="center"/>
    </xf>
    <xf numFmtId="9" fontId="56" fillId="34" borderId="60" xfId="0" applyNumberFormat="1" applyFont="1" applyFill="1" applyBorder="1" applyAlignment="1">
      <alignment horizontal="center"/>
    </xf>
    <xf numFmtId="9" fontId="56" fillId="34" borderId="61" xfId="0" applyNumberFormat="1" applyFont="1" applyFill="1" applyBorder="1" applyAlignment="1">
      <alignment horizontal="center"/>
    </xf>
    <xf numFmtId="0" fontId="57" fillId="0" borderId="0" xfId="0" applyFont="1" applyAlignment="1">
      <alignment horizontal="center"/>
    </xf>
    <xf numFmtId="0" fontId="62" fillId="35" borderId="7" xfId="0" applyFont="1" applyFill="1" applyBorder="1" applyAlignment="1">
      <alignment vertical="center" wrapText="1"/>
    </xf>
    <xf numFmtId="0" fontId="62" fillId="35" borderId="8" xfId="0" applyFont="1" applyFill="1" applyBorder="1" applyAlignment="1">
      <alignment vertical="center" wrapText="1"/>
    </xf>
    <xf numFmtId="0" fontId="28" fillId="0" borderId="72" xfId="0" applyFont="1" applyBorder="1" applyAlignment="1" applyProtection="1">
      <alignment wrapText="1"/>
    </xf>
    <xf numFmtId="0" fontId="28" fillId="0" borderId="25" xfId="0" applyFont="1" applyBorder="1" applyAlignment="1" applyProtection="1">
      <alignment wrapText="1"/>
    </xf>
    <xf numFmtId="0" fontId="62" fillId="13" borderId="68" xfId="0" applyFont="1" applyFill="1" applyBorder="1" applyAlignment="1">
      <alignment horizontal="center" wrapText="1"/>
    </xf>
    <xf numFmtId="0" fontId="62" fillId="13" borderId="69" xfId="0" applyFont="1" applyFill="1" applyBorder="1" applyAlignment="1">
      <alignment horizontal="center" wrapText="1"/>
    </xf>
    <xf numFmtId="0" fontId="62" fillId="13" borderId="70" xfId="0" applyFont="1" applyFill="1" applyBorder="1" applyAlignment="1">
      <alignment horizontal="center" wrapText="1"/>
    </xf>
    <xf numFmtId="0" fontId="62" fillId="39" borderId="7" xfId="0" applyFont="1" applyFill="1" applyBorder="1" applyAlignment="1">
      <alignment horizontal="left" vertical="center" wrapText="1"/>
    </xf>
    <xf numFmtId="0" fontId="62" fillId="39" borderId="8" xfId="0" applyFont="1" applyFill="1" applyBorder="1" applyAlignment="1">
      <alignment horizontal="left" vertical="center" wrapText="1"/>
    </xf>
    <xf numFmtId="0" fontId="62" fillId="37" borderId="7" xfId="0" applyFont="1" applyFill="1" applyBorder="1" applyAlignment="1">
      <alignment vertical="center" wrapText="1"/>
    </xf>
    <xf numFmtId="0" fontId="62" fillId="37" borderId="8" xfId="0" applyFont="1" applyFill="1" applyBorder="1" applyAlignment="1">
      <alignment vertical="center" wrapText="1"/>
    </xf>
    <xf numFmtId="0" fontId="62" fillId="37" borderId="7" xfId="0" applyFont="1" applyFill="1" applyBorder="1" applyAlignment="1">
      <alignment horizontal="left" vertical="center" wrapText="1"/>
    </xf>
    <xf numFmtId="0" fontId="62" fillId="37" borderId="8" xfId="0" applyFont="1" applyFill="1" applyBorder="1" applyAlignment="1">
      <alignment horizontal="left" vertical="center" wrapText="1"/>
    </xf>
    <xf numFmtId="0" fontId="62" fillId="31" borderId="1" xfId="0" applyFont="1" applyFill="1" applyBorder="1" applyAlignment="1">
      <alignment horizontal="left" vertical="center" wrapText="1"/>
    </xf>
    <xf numFmtId="0" fontId="62" fillId="4" borderId="1" xfId="0" applyFont="1" applyFill="1" applyBorder="1" applyAlignment="1">
      <alignment horizontal="left" vertical="center" wrapText="1"/>
    </xf>
    <xf numFmtId="0" fontId="62" fillId="3" borderId="1" xfId="0" applyFont="1" applyFill="1" applyBorder="1" applyAlignment="1">
      <alignment horizontal="left" vertical="center" wrapText="1"/>
    </xf>
    <xf numFmtId="0" fontId="62" fillId="38" borderId="7" xfId="0" applyFont="1" applyFill="1" applyBorder="1" applyAlignment="1">
      <alignment vertical="center" wrapText="1"/>
    </xf>
    <xf numFmtId="0" fontId="62" fillId="38" borderId="8" xfId="0" applyFont="1" applyFill="1" applyBorder="1" applyAlignment="1">
      <alignment vertical="center" wrapText="1"/>
    </xf>
    <xf numFmtId="0" fontId="28" fillId="0" borderId="72" xfId="0" applyFont="1" applyBorder="1" applyAlignment="1" applyProtection="1">
      <alignment vertical="top" wrapText="1"/>
    </xf>
    <xf numFmtId="0" fontId="28" fillId="0" borderId="25" xfId="0" applyFont="1" applyBorder="1" applyAlignment="1" applyProtection="1">
      <alignment vertical="top" wrapText="1"/>
    </xf>
    <xf numFmtId="0" fontId="62" fillId="33" borderId="7" xfId="0" applyFont="1" applyFill="1" applyBorder="1" applyAlignment="1">
      <alignment vertical="center" wrapText="1"/>
    </xf>
    <xf numFmtId="0" fontId="62" fillId="33" borderId="8" xfId="0" applyFont="1" applyFill="1" applyBorder="1" applyAlignment="1">
      <alignment vertical="center" wrapText="1"/>
    </xf>
    <xf numFmtId="0" fontId="68" fillId="13" borderId="0" xfId="0" applyFont="1" applyFill="1" applyAlignment="1">
      <alignment horizontal="left"/>
    </xf>
    <xf numFmtId="0" fontId="62" fillId="4" borderId="7" xfId="0" applyFont="1" applyFill="1" applyBorder="1" applyAlignment="1">
      <alignment vertical="center" wrapText="1"/>
    </xf>
    <xf numFmtId="0" fontId="62" fillId="4" borderId="8" xfId="0" applyFont="1" applyFill="1" applyBorder="1" applyAlignment="1">
      <alignment vertical="center" wrapText="1"/>
    </xf>
    <xf numFmtId="0" fontId="62" fillId="32" borderId="7" xfId="0" applyFont="1" applyFill="1" applyBorder="1" applyAlignment="1">
      <alignment vertical="center" wrapText="1"/>
    </xf>
    <xf numFmtId="0" fontId="62" fillId="32" borderId="8" xfId="0" applyFont="1" applyFill="1" applyBorder="1" applyAlignment="1">
      <alignment vertical="center" wrapText="1"/>
    </xf>
    <xf numFmtId="0" fontId="62" fillId="13" borderId="62" xfId="0" applyFont="1" applyFill="1" applyBorder="1" applyAlignment="1">
      <alignment horizontal="center" wrapText="1"/>
    </xf>
    <xf numFmtId="0" fontId="62" fillId="13" borderId="63" xfId="0" applyFont="1" applyFill="1" applyBorder="1" applyAlignment="1">
      <alignment horizontal="center" wrapText="1"/>
    </xf>
    <xf numFmtId="0" fontId="62" fillId="13" borderId="64" xfId="0" applyFont="1" applyFill="1" applyBorder="1" applyAlignment="1">
      <alignment horizontal="center" wrapText="1"/>
    </xf>
    <xf numFmtId="0" fontId="62" fillId="13" borderId="65" xfId="0" applyFont="1" applyFill="1" applyBorder="1" applyAlignment="1">
      <alignment horizontal="center" wrapText="1"/>
    </xf>
    <xf numFmtId="3" fontId="5" fillId="0" borderId="58" xfId="0" applyNumberFormat="1" applyFont="1" applyFill="1" applyBorder="1" applyAlignment="1">
      <alignment horizontal="center" vertical="center" wrapText="1"/>
    </xf>
    <xf numFmtId="3" fontId="5" fillId="0" borderId="59" xfId="0" applyNumberFormat="1" applyFont="1" applyFill="1" applyBorder="1" applyAlignment="1">
      <alignment horizontal="center" vertical="center" wrapText="1"/>
    </xf>
    <xf numFmtId="0" fontId="55" fillId="0" borderId="0" xfId="0" applyFont="1" applyAlignment="1">
      <alignment horizontal="center"/>
    </xf>
    <xf numFmtId="0" fontId="5" fillId="8" borderId="43" xfId="0" applyFont="1" applyFill="1" applyBorder="1" applyAlignment="1">
      <alignment wrapText="1"/>
    </xf>
    <xf numFmtId="166" fontId="5" fillId="7" borderId="16" xfId="0" applyNumberFormat="1" applyFont="1" applyFill="1" applyBorder="1" applyAlignment="1">
      <alignment wrapText="1"/>
    </xf>
    <xf numFmtId="0" fontId="2" fillId="7" borderId="12" xfId="0" applyFont="1" applyFill="1" applyBorder="1" applyAlignment="1">
      <alignment wrapText="1"/>
    </xf>
    <xf numFmtId="0" fontId="5" fillId="8" borderId="7" xfId="0" applyFont="1" applyFill="1" applyBorder="1" applyAlignment="1">
      <alignment wrapText="1"/>
    </xf>
    <xf numFmtId="0" fontId="2" fillId="8" borderId="43" xfId="0" applyFont="1" applyFill="1" applyBorder="1" applyAlignment="1">
      <alignment wrapText="1"/>
    </xf>
    <xf numFmtId="0" fontId="5" fillId="7" borderId="16" xfId="0" applyFont="1" applyFill="1" applyBorder="1" applyAlignment="1">
      <alignment wrapText="1"/>
    </xf>
    <xf numFmtId="0" fontId="5" fillId="7" borderId="12" xfId="0" applyFont="1" applyFill="1" applyBorder="1" applyAlignment="1">
      <alignment wrapText="1"/>
    </xf>
    <xf numFmtId="0" fontId="5" fillId="8" borderId="14" xfId="0" applyFont="1" applyFill="1" applyBorder="1" applyAlignment="1">
      <alignment wrapText="1"/>
    </xf>
    <xf numFmtId="0" fontId="5" fillId="7" borderId="14" xfId="0" applyFont="1" applyFill="1" applyBorder="1" applyAlignment="1">
      <alignment wrapText="1"/>
    </xf>
    <xf numFmtId="0" fontId="2" fillId="7" borderId="43" xfId="0" applyFont="1" applyFill="1" applyBorder="1" applyAlignment="1">
      <alignment wrapText="1"/>
    </xf>
    <xf numFmtId="0" fontId="17" fillId="7" borderId="16" xfId="0" applyFont="1" applyFill="1" applyBorder="1" applyAlignment="1">
      <alignment wrapText="1"/>
    </xf>
    <xf numFmtId="0" fontId="55" fillId="0" borderId="38" xfId="0" applyFont="1" applyBorder="1" applyAlignment="1">
      <alignment horizontal="center"/>
    </xf>
    <xf numFmtId="0" fontId="22" fillId="11" borderId="2" xfId="0" applyFont="1" applyFill="1" applyBorder="1" applyAlignment="1">
      <alignment vertical="center" wrapText="1"/>
    </xf>
    <xf numFmtId="0" fontId="22" fillId="11" borderId="5" xfId="0" applyFont="1" applyFill="1" applyBorder="1" applyAlignment="1">
      <alignment vertical="center" wrapText="1"/>
    </xf>
    <xf numFmtId="0" fontId="22" fillId="11" borderId="20" xfId="0" applyFont="1" applyFill="1" applyBorder="1" applyAlignment="1">
      <alignment vertical="center" wrapText="1"/>
    </xf>
    <xf numFmtId="0" fontId="19" fillId="0" borderId="2" xfId="0" applyFont="1" applyBorder="1" applyAlignment="1">
      <alignment vertical="center" wrapText="1"/>
    </xf>
    <xf numFmtId="0" fontId="19" fillId="0" borderId="5" xfId="0" applyFont="1" applyBorder="1" applyAlignment="1">
      <alignment vertical="center" wrapText="1"/>
    </xf>
    <xf numFmtId="0" fontId="19" fillId="0" borderId="20" xfId="0" applyFont="1" applyBorder="1" applyAlignment="1">
      <alignmen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0" borderId="6" xfId="0" applyFont="1" applyBorder="1" applyAlignment="1">
      <alignment vertical="center" wrapText="1"/>
    </xf>
    <xf numFmtId="0" fontId="22" fillId="12" borderId="34" xfId="0" applyFont="1" applyFill="1" applyBorder="1" applyAlignment="1">
      <alignment vertical="center" wrapText="1"/>
    </xf>
    <xf numFmtId="0" fontId="22" fillId="12" borderId="35" xfId="0" applyFont="1" applyFill="1" applyBorder="1" applyAlignment="1">
      <alignment vertical="center" wrapText="1"/>
    </xf>
    <xf numFmtId="0" fontId="22" fillId="12" borderId="37" xfId="0" applyFont="1" applyFill="1" applyBorder="1" applyAlignment="1">
      <alignment vertical="center" wrapText="1"/>
    </xf>
    <xf numFmtId="0" fontId="22" fillId="12" borderId="38" xfId="0" applyFont="1" applyFill="1" applyBorder="1" applyAlignment="1">
      <alignment vertical="center" wrapText="1"/>
    </xf>
    <xf numFmtId="0" fontId="19" fillId="0" borderId="34" xfId="0" applyFont="1" applyBorder="1" applyAlignment="1">
      <alignment vertical="center" wrapText="1"/>
    </xf>
    <xf numFmtId="0" fontId="19" fillId="0" borderId="35" xfId="0" applyFont="1" applyBorder="1" applyAlignment="1">
      <alignment vertical="center" wrapText="1"/>
    </xf>
    <xf numFmtId="0" fontId="19" fillId="0" borderId="36" xfId="0" applyFont="1" applyBorder="1" applyAlignment="1">
      <alignment vertical="center" wrapText="1"/>
    </xf>
    <xf numFmtId="0" fontId="27" fillId="0" borderId="37" xfId="0" applyFont="1" applyBorder="1" applyAlignment="1">
      <alignment vertical="center" wrapText="1"/>
    </xf>
    <xf numFmtId="0" fontId="27" fillId="0" borderId="38" xfId="0" applyFont="1" applyBorder="1" applyAlignment="1">
      <alignment vertical="center" wrapText="1"/>
    </xf>
    <xf numFmtId="0" fontId="27" fillId="0" borderId="6" xfId="0" applyFont="1" applyBorder="1" applyAlignment="1">
      <alignment vertical="center" wrapText="1"/>
    </xf>
    <xf numFmtId="0" fontId="29" fillId="0" borderId="2" xfId="0" applyFont="1" applyBorder="1" applyAlignment="1">
      <alignment wrapText="1"/>
    </xf>
    <xf numFmtId="0" fontId="29" fillId="0" borderId="5" xfId="0" applyFont="1" applyBorder="1" applyAlignment="1">
      <alignment wrapText="1"/>
    </xf>
    <xf numFmtId="0" fontId="29" fillId="0" borderId="20" xfId="0" applyFont="1" applyBorder="1" applyAlignment="1">
      <alignment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2" fillId="0" borderId="36" xfId="0" applyFont="1" applyBorder="1" applyAlignment="1">
      <alignment vertical="center" wrapText="1"/>
    </xf>
  </cellXfs>
  <cellStyles count="219">
    <cellStyle name="20% - Accent1 2" xfId="8" xr:uid="{00000000-0005-0000-0000-000000000000}"/>
    <cellStyle name="20% - Accent1 3" xfId="9" xr:uid="{00000000-0005-0000-0000-000001000000}"/>
    <cellStyle name="20% - Accent1 4" xfId="10" xr:uid="{00000000-0005-0000-0000-000002000000}"/>
    <cellStyle name="20% - Accent1 5" xfId="11" xr:uid="{00000000-0005-0000-0000-000003000000}"/>
    <cellStyle name="20% - Accent2 2" xfId="12" xr:uid="{00000000-0005-0000-0000-000004000000}"/>
    <cellStyle name="20% - Accent2 3" xfId="13" xr:uid="{00000000-0005-0000-0000-000005000000}"/>
    <cellStyle name="20% - Accent2 4" xfId="14" xr:uid="{00000000-0005-0000-0000-000006000000}"/>
    <cellStyle name="20% - Accent2 5" xfId="15" xr:uid="{00000000-0005-0000-0000-000007000000}"/>
    <cellStyle name="20% - Accent3 2" xfId="16" xr:uid="{00000000-0005-0000-0000-000008000000}"/>
    <cellStyle name="20% - Accent3 3" xfId="17" xr:uid="{00000000-0005-0000-0000-000009000000}"/>
    <cellStyle name="20% - Accent3 4" xfId="18" xr:uid="{00000000-0005-0000-0000-00000A000000}"/>
    <cellStyle name="20% - Accent3 5" xfId="19" xr:uid="{00000000-0005-0000-0000-00000B000000}"/>
    <cellStyle name="20% - Accent4 2" xfId="20" xr:uid="{00000000-0005-0000-0000-00000C000000}"/>
    <cellStyle name="20% - Accent4 2 2" xfId="21" xr:uid="{00000000-0005-0000-0000-00000D000000}"/>
    <cellStyle name="20% - Accent4 2 3" xfId="22" xr:uid="{00000000-0005-0000-0000-00000E000000}"/>
    <cellStyle name="20% - Accent4 2 4" xfId="23" xr:uid="{00000000-0005-0000-0000-00000F000000}"/>
    <cellStyle name="20% - Accent4 2 5" xfId="24" xr:uid="{00000000-0005-0000-0000-000010000000}"/>
    <cellStyle name="20% - Accent4 3" xfId="25" xr:uid="{00000000-0005-0000-0000-000011000000}"/>
    <cellStyle name="20% - Accent4 4" xfId="26" xr:uid="{00000000-0005-0000-0000-000012000000}"/>
    <cellStyle name="20% - Accent4 5" xfId="27" xr:uid="{00000000-0005-0000-0000-000013000000}"/>
    <cellStyle name="20% - Accent5 2" xfId="28" xr:uid="{00000000-0005-0000-0000-000014000000}"/>
    <cellStyle name="20% - Accent5 2 2" xfId="29" xr:uid="{00000000-0005-0000-0000-000015000000}"/>
    <cellStyle name="20% - Accent5 2 3" xfId="30" xr:uid="{00000000-0005-0000-0000-000016000000}"/>
    <cellStyle name="20% - Accent5 2 4" xfId="31" xr:uid="{00000000-0005-0000-0000-000017000000}"/>
    <cellStyle name="20% - Accent5 2 5" xfId="32" xr:uid="{00000000-0005-0000-0000-000018000000}"/>
    <cellStyle name="20% - Accent5 3" xfId="33" xr:uid="{00000000-0005-0000-0000-000019000000}"/>
    <cellStyle name="20% - Accent5 4" xfId="34" xr:uid="{00000000-0005-0000-0000-00001A000000}"/>
    <cellStyle name="20% - Accent5 5" xfId="35" xr:uid="{00000000-0005-0000-0000-00001B000000}"/>
    <cellStyle name="20% - Accent6 2" xfId="36" xr:uid="{00000000-0005-0000-0000-00001C000000}"/>
    <cellStyle name="20% - Accent6 3" xfId="37" xr:uid="{00000000-0005-0000-0000-00001D000000}"/>
    <cellStyle name="20% - Accent6 4" xfId="38" xr:uid="{00000000-0005-0000-0000-00001E000000}"/>
    <cellStyle name="20% - Accent6 5" xfId="39" xr:uid="{00000000-0005-0000-0000-00001F000000}"/>
    <cellStyle name="40% - Accent1 2" xfId="40" xr:uid="{00000000-0005-0000-0000-000020000000}"/>
    <cellStyle name="40% - Accent1 3" xfId="41" xr:uid="{00000000-0005-0000-0000-000021000000}"/>
    <cellStyle name="40% - Accent1 4" xfId="42" xr:uid="{00000000-0005-0000-0000-000022000000}"/>
    <cellStyle name="40% - Accent1 5" xfId="43" xr:uid="{00000000-0005-0000-0000-000023000000}"/>
    <cellStyle name="40% - Accent2 2" xfId="44" xr:uid="{00000000-0005-0000-0000-000024000000}"/>
    <cellStyle name="40% - Accent2 3" xfId="45" xr:uid="{00000000-0005-0000-0000-000025000000}"/>
    <cellStyle name="40% - Accent2 4" xfId="46" xr:uid="{00000000-0005-0000-0000-000026000000}"/>
    <cellStyle name="40% - Accent2 5" xfId="47" xr:uid="{00000000-0005-0000-0000-000027000000}"/>
    <cellStyle name="40% - Accent3 2" xfId="48" xr:uid="{00000000-0005-0000-0000-000028000000}"/>
    <cellStyle name="40% - Accent3 3" xfId="49" xr:uid="{00000000-0005-0000-0000-000029000000}"/>
    <cellStyle name="40% - Accent3 4" xfId="50" xr:uid="{00000000-0005-0000-0000-00002A000000}"/>
    <cellStyle name="40% - Accent3 5" xfId="51" xr:uid="{00000000-0005-0000-0000-00002B000000}"/>
    <cellStyle name="40% - Accent4 2" xfId="52" xr:uid="{00000000-0005-0000-0000-00002C000000}"/>
    <cellStyle name="40% - Accent4 3" xfId="53" xr:uid="{00000000-0005-0000-0000-00002D000000}"/>
    <cellStyle name="40% - Accent4 4" xfId="54" xr:uid="{00000000-0005-0000-0000-00002E000000}"/>
    <cellStyle name="40% - Accent4 5" xfId="55" xr:uid="{00000000-0005-0000-0000-00002F000000}"/>
    <cellStyle name="40% - Accent5 2" xfId="56" xr:uid="{00000000-0005-0000-0000-000030000000}"/>
    <cellStyle name="40% - Accent5 3" xfId="57" xr:uid="{00000000-0005-0000-0000-000031000000}"/>
    <cellStyle name="40% - Accent5 4" xfId="58" xr:uid="{00000000-0005-0000-0000-000032000000}"/>
    <cellStyle name="40% - Accent5 5" xfId="59" xr:uid="{00000000-0005-0000-0000-000033000000}"/>
    <cellStyle name="40% - Accent6 2" xfId="60" xr:uid="{00000000-0005-0000-0000-000034000000}"/>
    <cellStyle name="40% - Accent6 3" xfId="61" xr:uid="{00000000-0005-0000-0000-000035000000}"/>
    <cellStyle name="40% - Accent6 4" xfId="62" xr:uid="{00000000-0005-0000-0000-000036000000}"/>
    <cellStyle name="40% - Accent6 5" xfId="63" xr:uid="{00000000-0005-0000-0000-000037000000}"/>
    <cellStyle name="60% - Accent1 2" xfId="64" xr:uid="{00000000-0005-0000-0000-000038000000}"/>
    <cellStyle name="60% - Accent1 3" xfId="65" xr:uid="{00000000-0005-0000-0000-000039000000}"/>
    <cellStyle name="60% - Accent1 4" xfId="66" xr:uid="{00000000-0005-0000-0000-00003A000000}"/>
    <cellStyle name="60% - Accent1 5" xfId="67" xr:uid="{00000000-0005-0000-0000-00003B000000}"/>
    <cellStyle name="60% - Accent2 2" xfId="68" xr:uid="{00000000-0005-0000-0000-00003C000000}"/>
    <cellStyle name="60% - Accent2 3" xfId="69" xr:uid="{00000000-0005-0000-0000-00003D000000}"/>
    <cellStyle name="60% - Accent2 4" xfId="70" xr:uid="{00000000-0005-0000-0000-00003E000000}"/>
    <cellStyle name="60% - Accent2 5" xfId="71" xr:uid="{00000000-0005-0000-0000-00003F000000}"/>
    <cellStyle name="60% - Accent3 2" xfId="72" xr:uid="{00000000-0005-0000-0000-000040000000}"/>
    <cellStyle name="60% - Accent3 3" xfId="73" xr:uid="{00000000-0005-0000-0000-000041000000}"/>
    <cellStyle name="60% - Accent3 4" xfId="74" xr:uid="{00000000-0005-0000-0000-000042000000}"/>
    <cellStyle name="60% - Accent3 5" xfId="75" xr:uid="{00000000-0005-0000-0000-000043000000}"/>
    <cellStyle name="60% - Accent4 2" xfId="76" xr:uid="{00000000-0005-0000-0000-000044000000}"/>
    <cellStyle name="60% - Accent4 3" xfId="77" xr:uid="{00000000-0005-0000-0000-000045000000}"/>
    <cellStyle name="60% - Accent4 4" xfId="78" xr:uid="{00000000-0005-0000-0000-000046000000}"/>
    <cellStyle name="60% - Accent4 5" xfId="79" xr:uid="{00000000-0005-0000-0000-000047000000}"/>
    <cellStyle name="60% - Accent5 2" xfId="80" xr:uid="{00000000-0005-0000-0000-000048000000}"/>
    <cellStyle name="60% - Accent5 3" xfId="81" xr:uid="{00000000-0005-0000-0000-000049000000}"/>
    <cellStyle name="60% - Accent5 4" xfId="82" xr:uid="{00000000-0005-0000-0000-00004A000000}"/>
    <cellStyle name="60% - Accent5 5" xfId="83" xr:uid="{00000000-0005-0000-0000-00004B000000}"/>
    <cellStyle name="60% - Accent6 2" xfId="84" xr:uid="{00000000-0005-0000-0000-00004C000000}"/>
    <cellStyle name="60% - Accent6 3" xfId="85" xr:uid="{00000000-0005-0000-0000-00004D000000}"/>
    <cellStyle name="60% - Accent6 4" xfId="86" xr:uid="{00000000-0005-0000-0000-00004E000000}"/>
    <cellStyle name="60% - Accent6 5" xfId="87" xr:uid="{00000000-0005-0000-0000-00004F000000}"/>
    <cellStyle name="Accent1 2" xfId="88" xr:uid="{00000000-0005-0000-0000-000050000000}"/>
    <cellStyle name="Accent1 3" xfId="89" xr:uid="{00000000-0005-0000-0000-000051000000}"/>
    <cellStyle name="Accent1 4" xfId="90" xr:uid="{00000000-0005-0000-0000-000052000000}"/>
    <cellStyle name="Accent1 5" xfId="91" xr:uid="{00000000-0005-0000-0000-000053000000}"/>
    <cellStyle name="Accent2 2" xfId="92" xr:uid="{00000000-0005-0000-0000-000054000000}"/>
    <cellStyle name="Accent2 3" xfId="93" xr:uid="{00000000-0005-0000-0000-000055000000}"/>
    <cellStyle name="Accent2 4" xfId="94" xr:uid="{00000000-0005-0000-0000-000056000000}"/>
    <cellStyle name="Accent2 5" xfId="95" xr:uid="{00000000-0005-0000-0000-000057000000}"/>
    <cellStyle name="Accent3 2" xfId="96" xr:uid="{00000000-0005-0000-0000-000058000000}"/>
    <cellStyle name="Accent3 3" xfId="97" xr:uid="{00000000-0005-0000-0000-000059000000}"/>
    <cellStyle name="Accent3 4" xfId="98" xr:uid="{00000000-0005-0000-0000-00005A000000}"/>
    <cellStyle name="Accent3 5" xfId="99" xr:uid="{00000000-0005-0000-0000-00005B000000}"/>
    <cellStyle name="Accent4 2" xfId="100" xr:uid="{00000000-0005-0000-0000-00005C000000}"/>
    <cellStyle name="Accent4 3" xfId="101" xr:uid="{00000000-0005-0000-0000-00005D000000}"/>
    <cellStyle name="Accent4 4" xfId="102" xr:uid="{00000000-0005-0000-0000-00005E000000}"/>
    <cellStyle name="Accent4 5" xfId="103" xr:uid="{00000000-0005-0000-0000-00005F000000}"/>
    <cellStyle name="Accent5 2" xfId="104" xr:uid="{00000000-0005-0000-0000-000060000000}"/>
    <cellStyle name="Accent5 3" xfId="105" xr:uid="{00000000-0005-0000-0000-000061000000}"/>
    <cellStyle name="Accent5 4" xfId="106" xr:uid="{00000000-0005-0000-0000-000062000000}"/>
    <cellStyle name="Accent5 5" xfId="107" xr:uid="{00000000-0005-0000-0000-000063000000}"/>
    <cellStyle name="Accent6 2" xfId="108" xr:uid="{00000000-0005-0000-0000-000064000000}"/>
    <cellStyle name="Accent6 3" xfId="109" xr:uid="{00000000-0005-0000-0000-000065000000}"/>
    <cellStyle name="Accent6 4" xfId="110" xr:uid="{00000000-0005-0000-0000-000066000000}"/>
    <cellStyle name="Accent6 5" xfId="111" xr:uid="{00000000-0005-0000-0000-000067000000}"/>
    <cellStyle name="Bad 2" xfId="112" xr:uid="{00000000-0005-0000-0000-000068000000}"/>
    <cellStyle name="Bad 3" xfId="113" xr:uid="{00000000-0005-0000-0000-000069000000}"/>
    <cellStyle name="Bad 4" xfId="114" xr:uid="{00000000-0005-0000-0000-00006A000000}"/>
    <cellStyle name="Bad 5" xfId="115" xr:uid="{00000000-0005-0000-0000-00006B000000}"/>
    <cellStyle name="Calculation 2" xfId="116" xr:uid="{00000000-0005-0000-0000-00006C000000}"/>
    <cellStyle name="Calculation 3" xfId="117" xr:uid="{00000000-0005-0000-0000-00006D000000}"/>
    <cellStyle name="Calculation 4" xfId="118" xr:uid="{00000000-0005-0000-0000-00006E000000}"/>
    <cellStyle name="Calculation 5" xfId="119" xr:uid="{00000000-0005-0000-0000-00006F000000}"/>
    <cellStyle name="Check Cell 2" xfId="120" xr:uid="{00000000-0005-0000-0000-000070000000}"/>
    <cellStyle name="Check Cell 3" xfId="121" xr:uid="{00000000-0005-0000-0000-000071000000}"/>
    <cellStyle name="Check Cell 4" xfId="122" xr:uid="{00000000-0005-0000-0000-000072000000}"/>
    <cellStyle name="Check Cell 5" xfId="123" xr:uid="{00000000-0005-0000-0000-000073000000}"/>
    <cellStyle name="Comma" xfId="1" builtinId="3"/>
    <cellStyle name="Comma 10" xfId="124" xr:uid="{00000000-0005-0000-0000-000074000000}"/>
    <cellStyle name="Comma 2" xfId="4" xr:uid="{00000000-0005-0000-0000-000075000000}"/>
    <cellStyle name="Comma 2 2" xfId="125" xr:uid="{00000000-0005-0000-0000-000076000000}"/>
    <cellStyle name="Comma 2 2 2" xfId="126" xr:uid="{00000000-0005-0000-0000-000077000000}"/>
    <cellStyle name="Comma 2 2 2 2" xfId="127" xr:uid="{00000000-0005-0000-0000-000078000000}"/>
    <cellStyle name="Comma 2 2 2 3" xfId="128" xr:uid="{00000000-0005-0000-0000-000079000000}"/>
    <cellStyle name="Comma 2 2 3" xfId="129" xr:uid="{00000000-0005-0000-0000-00007A000000}"/>
    <cellStyle name="Comma 2 2 4" xfId="130" xr:uid="{00000000-0005-0000-0000-00007B000000}"/>
    <cellStyle name="Comma 2 2 5" xfId="131" xr:uid="{00000000-0005-0000-0000-00007C000000}"/>
    <cellStyle name="Comma 2 2 6" xfId="132" xr:uid="{00000000-0005-0000-0000-00007D000000}"/>
    <cellStyle name="Comma 2 3" xfId="133" xr:uid="{00000000-0005-0000-0000-00007E000000}"/>
    <cellStyle name="Comma 2 4" xfId="134" xr:uid="{00000000-0005-0000-0000-00007F000000}"/>
    <cellStyle name="Comma 2 5" xfId="135" xr:uid="{00000000-0005-0000-0000-000080000000}"/>
    <cellStyle name="Comma 2 6" xfId="136" xr:uid="{00000000-0005-0000-0000-000081000000}"/>
    <cellStyle name="Comma 3" xfId="137" xr:uid="{00000000-0005-0000-0000-000082000000}"/>
    <cellStyle name="Comma 4" xfId="138" xr:uid="{00000000-0005-0000-0000-000083000000}"/>
    <cellStyle name="Comma 6 2" xfId="139" xr:uid="{00000000-0005-0000-0000-000084000000}"/>
    <cellStyle name="Comma 6 3" xfId="140" xr:uid="{00000000-0005-0000-0000-000085000000}"/>
    <cellStyle name="Comma 7 2" xfId="141" xr:uid="{00000000-0005-0000-0000-000086000000}"/>
    <cellStyle name="Comma 7 3" xfId="142" xr:uid="{00000000-0005-0000-0000-000087000000}"/>
    <cellStyle name="Comma 8" xfId="143" xr:uid="{00000000-0005-0000-0000-000088000000}"/>
    <cellStyle name="Currency" xfId="7" builtinId="4"/>
    <cellStyle name="Explanatory Text 2" xfId="144" xr:uid="{00000000-0005-0000-0000-000089000000}"/>
    <cellStyle name="Explanatory Text 3" xfId="145" xr:uid="{00000000-0005-0000-0000-00008A000000}"/>
    <cellStyle name="Explanatory Text 4" xfId="146" xr:uid="{00000000-0005-0000-0000-00008B000000}"/>
    <cellStyle name="Explanatory Text 5" xfId="147" xr:uid="{00000000-0005-0000-0000-00008C000000}"/>
    <cellStyle name="Good 2" xfId="148" xr:uid="{00000000-0005-0000-0000-00008D000000}"/>
    <cellStyle name="Good 3" xfId="149" xr:uid="{00000000-0005-0000-0000-00008E000000}"/>
    <cellStyle name="Good 4" xfId="150" xr:uid="{00000000-0005-0000-0000-00008F000000}"/>
    <cellStyle name="Good 5" xfId="151" xr:uid="{00000000-0005-0000-0000-000090000000}"/>
    <cellStyle name="Heading 1 2" xfId="152" xr:uid="{00000000-0005-0000-0000-000091000000}"/>
    <cellStyle name="Heading 1 3" xfId="153" xr:uid="{00000000-0005-0000-0000-000092000000}"/>
    <cellStyle name="Heading 1 4" xfId="154" xr:uid="{00000000-0005-0000-0000-000093000000}"/>
    <cellStyle name="Heading 1 5" xfId="155" xr:uid="{00000000-0005-0000-0000-000094000000}"/>
    <cellStyle name="Heading 2 2" xfId="156" xr:uid="{00000000-0005-0000-0000-000095000000}"/>
    <cellStyle name="Heading 2 3" xfId="157" xr:uid="{00000000-0005-0000-0000-000096000000}"/>
    <cellStyle name="Heading 2 4" xfId="158" xr:uid="{00000000-0005-0000-0000-000097000000}"/>
    <cellStyle name="Heading 2 5" xfId="159" xr:uid="{00000000-0005-0000-0000-000098000000}"/>
    <cellStyle name="Heading 3 2" xfId="160" xr:uid="{00000000-0005-0000-0000-000099000000}"/>
    <cellStyle name="Heading 3 3" xfId="161" xr:uid="{00000000-0005-0000-0000-00009A000000}"/>
    <cellStyle name="Heading 3 4" xfId="162" xr:uid="{00000000-0005-0000-0000-00009B000000}"/>
    <cellStyle name="Heading 3 5" xfId="163" xr:uid="{00000000-0005-0000-0000-00009C000000}"/>
    <cellStyle name="Heading 4 2" xfId="164" xr:uid="{00000000-0005-0000-0000-00009D000000}"/>
    <cellStyle name="Heading 4 3" xfId="165" xr:uid="{00000000-0005-0000-0000-00009E000000}"/>
    <cellStyle name="Heading 4 4" xfId="166" xr:uid="{00000000-0005-0000-0000-00009F000000}"/>
    <cellStyle name="Heading 4 5" xfId="167" xr:uid="{00000000-0005-0000-0000-0000A0000000}"/>
    <cellStyle name="Hyperlink 2" xfId="168" xr:uid="{00000000-0005-0000-0000-0000A1000000}"/>
    <cellStyle name="Input 2" xfId="169" xr:uid="{00000000-0005-0000-0000-0000A2000000}"/>
    <cellStyle name="Input 3" xfId="170" xr:uid="{00000000-0005-0000-0000-0000A3000000}"/>
    <cellStyle name="Input 4" xfId="171" xr:uid="{00000000-0005-0000-0000-0000A4000000}"/>
    <cellStyle name="Input 5" xfId="172" xr:uid="{00000000-0005-0000-0000-0000A5000000}"/>
    <cellStyle name="Linked Cell 2" xfId="173" xr:uid="{00000000-0005-0000-0000-0000A6000000}"/>
    <cellStyle name="Linked Cell 3" xfId="174" xr:uid="{00000000-0005-0000-0000-0000A7000000}"/>
    <cellStyle name="Linked Cell 4" xfId="175" xr:uid="{00000000-0005-0000-0000-0000A8000000}"/>
    <cellStyle name="Linked Cell 5" xfId="176" xr:uid="{00000000-0005-0000-0000-0000A9000000}"/>
    <cellStyle name="Neutral 2" xfId="177" xr:uid="{00000000-0005-0000-0000-0000AC000000}"/>
    <cellStyle name="Neutral 3" xfId="178" xr:uid="{00000000-0005-0000-0000-0000AD000000}"/>
    <cellStyle name="Neutral 4" xfId="179" xr:uid="{00000000-0005-0000-0000-0000AE000000}"/>
    <cellStyle name="Neutral 5" xfId="180" xr:uid="{00000000-0005-0000-0000-0000AF000000}"/>
    <cellStyle name="Normal" xfId="0" builtinId="0"/>
    <cellStyle name="Normal 2" xfId="3" xr:uid="{00000000-0005-0000-0000-0000B1000000}"/>
    <cellStyle name="Normal 2 2" xfId="6" xr:uid="{00000000-0005-0000-0000-0000B2000000}"/>
    <cellStyle name="Normal 2 2 2" xfId="181" xr:uid="{00000000-0005-0000-0000-0000B3000000}"/>
    <cellStyle name="Normal 2 3" xfId="182" xr:uid="{00000000-0005-0000-0000-0000B4000000}"/>
    <cellStyle name="Normal 2 4" xfId="183" xr:uid="{00000000-0005-0000-0000-0000B5000000}"/>
    <cellStyle name="Normal 2 5" xfId="184" xr:uid="{00000000-0005-0000-0000-0000B6000000}"/>
    <cellStyle name="Normal 3" xfId="5" xr:uid="{00000000-0005-0000-0000-0000B7000000}"/>
    <cellStyle name="Normal 4" xfId="185" xr:uid="{00000000-0005-0000-0000-0000B8000000}"/>
    <cellStyle name="Normal 5 2" xfId="186" xr:uid="{00000000-0005-0000-0000-0000B9000000}"/>
    <cellStyle name="Normal 5 3" xfId="187" xr:uid="{00000000-0005-0000-0000-0000BA000000}"/>
    <cellStyle name="Note 2" xfId="188" xr:uid="{00000000-0005-0000-0000-0000BB000000}"/>
    <cellStyle name="Note 3" xfId="189" xr:uid="{00000000-0005-0000-0000-0000BC000000}"/>
    <cellStyle name="Note 4" xfId="190" xr:uid="{00000000-0005-0000-0000-0000BD000000}"/>
    <cellStyle name="Note 5" xfId="191" xr:uid="{00000000-0005-0000-0000-0000BE000000}"/>
    <cellStyle name="Note 6" xfId="192" xr:uid="{00000000-0005-0000-0000-0000BF000000}"/>
    <cellStyle name="Output 2" xfId="193" xr:uid="{00000000-0005-0000-0000-0000C0000000}"/>
    <cellStyle name="Output 3" xfId="194" xr:uid="{00000000-0005-0000-0000-0000C1000000}"/>
    <cellStyle name="Output 4" xfId="195" xr:uid="{00000000-0005-0000-0000-0000C2000000}"/>
    <cellStyle name="Output 5" xfId="196" xr:uid="{00000000-0005-0000-0000-0000C3000000}"/>
    <cellStyle name="Percent" xfId="2" builtinId="5"/>
    <cellStyle name="Percent 2" xfId="197" xr:uid="{00000000-0005-0000-0000-0000C4000000}"/>
    <cellStyle name="Percent 2 2" xfId="198" xr:uid="{00000000-0005-0000-0000-0000C5000000}"/>
    <cellStyle name="Percent 2 3" xfId="199" xr:uid="{00000000-0005-0000-0000-0000C6000000}"/>
    <cellStyle name="Percent 2 4" xfId="200" xr:uid="{00000000-0005-0000-0000-0000C7000000}"/>
    <cellStyle name="Percent 2 5" xfId="201" xr:uid="{00000000-0005-0000-0000-0000C8000000}"/>
    <cellStyle name="Percent 2 6" xfId="202" xr:uid="{00000000-0005-0000-0000-0000C9000000}"/>
    <cellStyle name="Title 2" xfId="203" xr:uid="{00000000-0005-0000-0000-0000CB000000}"/>
    <cellStyle name="Title 3" xfId="204" xr:uid="{00000000-0005-0000-0000-0000CC000000}"/>
    <cellStyle name="Title 4" xfId="205" xr:uid="{00000000-0005-0000-0000-0000CD000000}"/>
    <cellStyle name="Title 5" xfId="206" xr:uid="{00000000-0005-0000-0000-0000CE000000}"/>
    <cellStyle name="Total 2" xfId="207" xr:uid="{00000000-0005-0000-0000-0000CF000000}"/>
    <cellStyle name="Total 2 2" xfId="208" xr:uid="{00000000-0005-0000-0000-0000D0000000}"/>
    <cellStyle name="Total 2 3" xfId="209" xr:uid="{00000000-0005-0000-0000-0000D1000000}"/>
    <cellStyle name="Total 2 4" xfId="210" xr:uid="{00000000-0005-0000-0000-0000D2000000}"/>
    <cellStyle name="Total 2 5" xfId="211" xr:uid="{00000000-0005-0000-0000-0000D3000000}"/>
    <cellStyle name="Total 3" xfId="212" xr:uid="{00000000-0005-0000-0000-0000D4000000}"/>
    <cellStyle name="Total 4" xfId="213" xr:uid="{00000000-0005-0000-0000-0000D5000000}"/>
    <cellStyle name="Total 5" xfId="214" xr:uid="{00000000-0005-0000-0000-0000D6000000}"/>
    <cellStyle name="Warning Text 2" xfId="215" xr:uid="{00000000-0005-0000-0000-0000D7000000}"/>
    <cellStyle name="Warning Text 3" xfId="216" xr:uid="{00000000-0005-0000-0000-0000D8000000}"/>
    <cellStyle name="Warning Text 4" xfId="217" xr:uid="{00000000-0005-0000-0000-0000D9000000}"/>
    <cellStyle name="Warning Text 5" xfId="218" xr:uid="{00000000-0005-0000-0000-0000DA000000}"/>
  </cellStyles>
  <dxfs count="0"/>
  <tableStyles count="0" defaultTableStyle="TableStyleMedium2" defaultPivotStyle="PivotStyleLight16"/>
  <colors>
    <mruColors>
      <color rgb="FFFE4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zipped/NOP%20&amp;%20Costing%2027%20Aug/Extended%20NAF%202010-2012%20costing%20workbook%20-Aug%2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odoliw/My%20Documents/GLOBAL%20FUND/2009/Round%209%20final%20documents/Attachments_Malaria/Work%20Plan%20and%20detailed%20-Budget-Malaria%20Round%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BJECTIVE SUMMARY"/>
      <sheetName val="COST SUMMARY"/>
      <sheetName val="SUMMARY BY OBJECTIVE"/>
      <sheetName val="SUMMARY BY STRATEGY"/>
      <sheetName val="NAF 2010-2012 COSTING"/>
      <sheetName val="Impl Logframe"/>
      <sheetName val="ExpCat1"/>
      <sheetName val="ExpCat2"/>
      <sheetName val="Data"/>
      <sheetName val="ExpYr"/>
      <sheetName val="OBJ SUM"/>
      <sheetName val="DATA "/>
      <sheetName val="Sheet1-1"/>
      <sheetName val="UNIT COST DATA"/>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Title sheet"/>
      <sheetName val="General instructions"/>
      <sheetName val="General assumptions"/>
      <sheetName val="Detailed assumptions"/>
      <sheetName val="Detailed budget- Year 1"/>
      <sheetName val="Detailed budget- Year 2"/>
      <sheetName val="Detailed budget-Year 3, 4 and 5"/>
      <sheetName val="5 Year Budget"/>
      <sheetName val="Summary"/>
    </sheetNames>
    <sheetDataSet>
      <sheetData sheetId="0">
        <row r="2">
          <cell r="A2" t="str">
            <v>HIV_AIDS</v>
          </cell>
          <cell r="B2" t="str">
            <v>Malaria</v>
          </cell>
          <cell r="C2" t="str">
            <v>Tuberculosis</v>
          </cell>
          <cell r="D2" t="str">
            <v>HSS_Section_4B</v>
          </cell>
        </row>
        <row r="3">
          <cell r="F3" t="str">
            <v>Human Resources</v>
          </cell>
          <cell r="H3" t="str">
            <v>FBO</v>
          </cell>
        </row>
        <row r="4">
          <cell r="F4" t="str">
            <v>Technical &amp; Management Assistance</v>
          </cell>
          <cell r="H4" t="str">
            <v>NGO/CBO/Academic</v>
          </cell>
        </row>
        <row r="5">
          <cell r="F5" t="str">
            <v>Training</v>
          </cell>
          <cell r="H5" t="str">
            <v>Private Sector</v>
          </cell>
        </row>
        <row r="6">
          <cell r="F6" t="str">
            <v>Health Products and Health Equipment</v>
          </cell>
          <cell r="H6" t="str">
            <v>MoH</v>
          </cell>
        </row>
        <row r="7">
          <cell r="F7" t="str">
            <v>Pharmaceutical Products (Medicines)</v>
          </cell>
          <cell r="H7" t="str">
            <v>Other Government</v>
          </cell>
        </row>
        <row r="8">
          <cell r="F8" t="str">
            <v>Procurement and Supply Management Costs (PSM)</v>
          </cell>
          <cell r="H8" t="str">
            <v>UNDP</v>
          </cell>
        </row>
        <row r="9">
          <cell r="F9" t="str">
            <v>Infrastructure and Other Equipment</v>
          </cell>
          <cell r="H9" t="str">
            <v>Other Multilateral Organisation</v>
          </cell>
        </row>
        <row r="10">
          <cell r="F10" t="str">
            <v>Communication Materials</v>
          </cell>
        </row>
        <row r="11">
          <cell r="F11" t="str">
            <v>Monitoring and Evaluation (M&amp;E)</v>
          </cell>
        </row>
        <row r="12">
          <cell r="F12" t="str">
            <v>Living Support to Clients/Target Population</v>
          </cell>
        </row>
        <row r="13">
          <cell r="F13" t="str">
            <v>Planning and Administration</v>
          </cell>
        </row>
        <row r="14">
          <cell r="F14" t="str">
            <v>Overheads</v>
          </cell>
        </row>
        <row r="15">
          <cell r="F15" t="str">
            <v>Other</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workbookViewId="0">
      <selection activeCell="A14" sqref="A14"/>
    </sheetView>
  </sheetViews>
  <sheetFormatPr defaultColWidth="9.140625" defaultRowHeight="14.25" x14ac:dyDescent="0.2"/>
  <cols>
    <col min="1" max="1" width="45.7109375" style="207" customWidth="1"/>
    <col min="2" max="2" width="18.140625" style="207" customWidth="1"/>
    <col min="3" max="5" width="18.7109375" style="207" customWidth="1"/>
    <col min="6" max="16384" width="9.140625" style="207"/>
  </cols>
  <sheetData>
    <row r="1" spans="1:5" ht="18" x14ac:dyDescent="0.25">
      <c r="A1" s="400" t="s">
        <v>206</v>
      </c>
      <c r="B1" s="400"/>
      <c r="C1" s="400"/>
      <c r="D1" s="400"/>
      <c r="E1" s="400"/>
    </row>
    <row r="2" spans="1:5" ht="15" x14ac:dyDescent="0.25">
      <c r="A2" s="208"/>
      <c r="B2" s="277">
        <v>2020</v>
      </c>
      <c r="C2" s="277">
        <v>2021</v>
      </c>
      <c r="D2" s="277">
        <v>2022</v>
      </c>
      <c r="E2" s="277">
        <v>2023</v>
      </c>
    </row>
    <row r="3" spans="1:5" x14ac:dyDescent="0.2">
      <c r="A3" s="278" t="s">
        <v>179</v>
      </c>
      <c r="B3" s="279"/>
      <c r="C3" s="279"/>
      <c r="D3" s="279"/>
      <c r="E3" s="279"/>
    </row>
    <row r="4" spans="1:5" x14ac:dyDescent="0.2">
      <c r="A4" s="272" t="s">
        <v>177</v>
      </c>
      <c r="B4" s="273"/>
      <c r="C4" s="273"/>
      <c r="D4" s="273"/>
      <c r="E4" s="273"/>
    </row>
    <row r="5" spans="1:5" x14ac:dyDescent="0.2">
      <c r="A5" s="274" t="s">
        <v>226</v>
      </c>
      <c r="B5" s="273"/>
      <c r="C5" s="273"/>
      <c r="D5" s="273"/>
      <c r="E5" s="273"/>
    </row>
    <row r="6" spans="1:5" x14ac:dyDescent="0.2">
      <c r="A6" s="276" t="s">
        <v>224</v>
      </c>
      <c r="B6" s="273"/>
      <c r="C6" s="273"/>
      <c r="D6" s="273"/>
      <c r="E6" s="273"/>
    </row>
    <row r="7" spans="1:5" x14ac:dyDescent="0.2">
      <c r="A7" s="276" t="s">
        <v>225</v>
      </c>
      <c r="B7" s="273"/>
      <c r="C7" s="273"/>
      <c r="D7" s="273"/>
      <c r="E7" s="273"/>
    </row>
    <row r="8" spans="1:5" x14ac:dyDescent="0.2">
      <c r="A8" s="276" t="s">
        <v>227</v>
      </c>
      <c r="B8" s="273"/>
      <c r="C8" s="273"/>
      <c r="D8" s="273"/>
      <c r="E8" s="273"/>
    </row>
    <row r="9" spans="1:5" x14ac:dyDescent="0.2">
      <c r="A9" s="274" t="s">
        <v>192</v>
      </c>
      <c r="B9" s="273">
        <f>SUM(B4:B8)</f>
        <v>0</v>
      </c>
      <c r="C9" s="273">
        <f>SUM(C4:C8)</f>
        <v>0</v>
      </c>
      <c r="D9" s="273">
        <f>SUM(D4:D8)</f>
        <v>0</v>
      </c>
      <c r="E9" s="273">
        <f>SUM(E4:E8)</f>
        <v>0</v>
      </c>
    </row>
    <row r="10" spans="1:5" x14ac:dyDescent="0.2">
      <c r="A10" s="280" t="s">
        <v>178</v>
      </c>
      <c r="B10" s="281">
        <f>+B3-B9</f>
        <v>0</v>
      </c>
      <c r="C10" s="281">
        <f>+C3-C9</f>
        <v>0</v>
      </c>
      <c r="D10" s="281">
        <f>SUM(D5:D9)</f>
        <v>0</v>
      </c>
      <c r="E10" s="281">
        <f>SUM(E5:E9)</f>
        <v>0</v>
      </c>
    </row>
    <row r="12" spans="1:5" x14ac:dyDescent="0.2">
      <c r="A12" s="282" t="s">
        <v>236</v>
      </c>
      <c r="B12" s="283"/>
      <c r="C12" s="283"/>
      <c r="D12" s="283"/>
      <c r="E12" s="283"/>
    </row>
    <row r="14" spans="1:5" x14ac:dyDescent="0.2">
      <c r="A14" s="207" t="s">
        <v>356</v>
      </c>
    </row>
    <row r="17" spans="1:2" x14ac:dyDescent="0.2">
      <c r="A17" s="94"/>
      <c r="B17" s="275"/>
    </row>
    <row r="18" spans="1:2" x14ac:dyDescent="0.2">
      <c r="A18" s="94"/>
    </row>
  </sheetData>
  <mergeCells count="1">
    <mergeCell ref="A1:E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8"/>
  <sheetViews>
    <sheetView topLeftCell="A30" workbookViewId="0">
      <selection activeCell="B16" sqref="B16"/>
    </sheetView>
  </sheetViews>
  <sheetFormatPr defaultColWidth="8.7109375" defaultRowHeight="15" x14ac:dyDescent="0.25"/>
  <cols>
    <col min="1" max="1" width="67" customWidth="1"/>
    <col min="5" max="5" width="13.7109375" customWidth="1"/>
    <col min="8" max="8" width="1" customWidth="1"/>
    <col min="9" max="9" width="20.42578125" customWidth="1"/>
  </cols>
  <sheetData>
    <row r="1" spans="1:12" ht="36" customHeight="1" thickBot="1" x14ac:dyDescent="0.35">
      <c r="A1" s="476" t="s">
        <v>212</v>
      </c>
      <c r="B1" s="476"/>
      <c r="C1" s="476"/>
      <c r="D1" s="476"/>
      <c r="E1" s="476"/>
      <c r="F1" s="160"/>
      <c r="G1" s="160"/>
      <c r="H1" s="160"/>
      <c r="I1" s="160"/>
      <c r="J1" s="160"/>
    </row>
    <row r="2" spans="1:12" ht="15.75" thickBot="1" x14ac:dyDescent="0.3">
      <c r="A2" s="73" t="s">
        <v>63</v>
      </c>
      <c r="B2" s="158">
        <v>2020</v>
      </c>
      <c r="C2" s="158">
        <v>2021</v>
      </c>
      <c r="D2" s="158">
        <v>2022</v>
      </c>
      <c r="E2" s="158">
        <v>2023</v>
      </c>
      <c r="I2" s="102" t="s">
        <v>153</v>
      </c>
      <c r="J2" s="103" t="s">
        <v>154</v>
      </c>
      <c r="K2" s="103" t="s">
        <v>155</v>
      </c>
      <c r="L2" s="103" t="s">
        <v>156</v>
      </c>
    </row>
    <row r="3" spans="1:12" ht="27" thickBot="1" x14ac:dyDescent="0.3">
      <c r="A3" s="477" t="s">
        <v>64</v>
      </c>
      <c r="B3" s="478"/>
      <c r="C3" s="478"/>
      <c r="D3" s="478"/>
      <c r="E3" s="479"/>
      <c r="I3" s="104" t="s">
        <v>157</v>
      </c>
      <c r="J3" s="105">
        <v>1</v>
      </c>
      <c r="K3" s="105">
        <v>1</v>
      </c>
      <c r="L3" s="105">
        <v>0</v>
      </c>
    </row>
    <row r="4" spans="1:12" ht="28.5" customHeight="1" thickBot="1" x14ac:dyDescent="0.3">
      <c r="A4" s="53" t="s">
        <v>129</v>
      </c>
      <c r="B4" s="74"/>
      <c r="C4" s="74"/>
      <c r="D4" s="74"/>
      <c r="E4" s="75"/>
      <c r="I4" s="104" t="s">
        <v>158</v>
      </c>
      <c r="J4" s="105">
        <v>1</v>
      </c>
      <c r="K4" s="105">
        <v>0</v>
      </c>
      <c r="L4" s="105">
        <v>1</v>
      </c>
    </row>
    <row r="5" spans="1:12" ht="15.75" thickBot="1" x14ac:dyDescent="0.3">
      <c r="A5" s="53" t="s">
        <v>65</v>
      </c>
      <c r="B5" s="74"/>
      <c r="C5" s="74"/>
      <c r="D5" s="74"/>
      <c r="E5" s="74"/>
      <c r="I5" s="104" t="s">
        <v>159</v>
      </c>
      <c r="J5" s="105">
        <v>2</v>
      </c>
      <c r="K5" s="105">
        <v>2</v>
      </c>
      <c r="L5" s="105">
        <v>0</v>
      </c>
    </row>
    <row r="6" spans="1:12" ht="15.75" thickBot="1" x14ac:dyDescent="0.3">
      <c r="A6" s="53" t="s">
        <v>86</v>
      </c>
      <c r="B6" s="74"/>
      <c r="C6" s="74"/>
      <c r="D6" s="74"/>
      <c r="E6" s="74"/>
      <c r="I6" s="104" t="s">
        <v>160</v>
      </c>
      <c r="J6" s="105">
        <v>2</v>
      </c>
      <c r="K6" s="105">
        <v>1</v>
      </c>
      <c r="L6" s="105">
        <v>1</v>
      </c>
    </row>
    <row r="7" spans="1:12" ht="39.75" thickBot="1" x14ac:dyDescent="0.3">
      <c r="A7" s="477" t="s">
        <v>87</v>
      </c>
      <c r="B7" s="478"/>
      <c r="C7" s="478"/>
      <c r="D7" s="478"/>
      <c r="E7" s="479"/>
      <c r="I7" s="104" t="s">
        <v>161</v>
      </c>
      <c r="J7" s="105">
        <v>1</v>
      </c>
      <c r="K7" s="105">
        <v>1</v>
      </c>
      <c r="L7" s="105">
        <v>0</v>
      </c>
    </row>
    <row r="8" spans="1:12" ht="27" thickBot="1" x14ac:dyDescent="0.3">
      <c r="A8" s="53" t="s">
        <v>66</v>
      </c>
      <c r="B8" s="74"/>
      <c r="C8" s="74"/>
      <c r="D8" s="74"/>
      <c r="E8" s="74"/>
      <c r="I8" s="104" t="s">
        <v>162</v>
      </c>
      <c r="J8" s="105">
        <v>1</v>
      </c>
      <c r="K8" s="105">
        <v>0</v>
      </c>
      <c r="L8" s="105">
        <v>0</v>
      </c>
    </row>
    <row r="9" spans="1:12" ht="39.75" thickBot="1" x14ac:dyDescent="0.3">
      <c r="A9" s="53" t="s">
        <v>67</v>
      </c>
      <c r="B9" s="76"/>
      <c r="C9" s="76"/>
      <c r="D9" s="76"/>
      <c r="E9" s="74"/>
      <c r="I9" s="104" t="s">
        <v>163</v>
      </c>
      <c r="J9" s="105">
        <v>2</v>
      </c>
      <c r="K9" s="105">
        <v>0</v>
      </c>
      <c r="L9" s="105">
        <v>2</v>
      </c>
    </row>
    <row r="10" spans="1:12" ht="39.75" thickBot="1" x14ac:dyDescent="0.3">
      <c r="A10" s="53" t="s">
        <v>68</v>
      </c>
      <c r="B10" s="77"/>
      <c r="C10" s="77"/>
      <c r="D10" s="77"/>
      <c r="E10" s="74"/>
      <c r="I10" s="104" t="s">
        <v>164</v>
      </c>
      <c r="J10" s="105">
        <v>1</v>
      </c>
      <c r="K10" s="105">
        <v>1</v>
      </c>
      <c r="L10" s="105">
        <v>0</v>
      </c>
    </row>
    <row r="11" spans="1:12" ht="15.75" thickBot="1" x14ac:dyDescent="0.3">
      <c r="A11" s="53" t="s">
        <v>69</v>
      </c>
      <c r="B11" s="74"/>
      <c r="C11" s="74"/>
      <c r="D11" s="74"/>
      <c r="E11" s="74"/>
      <c r="I11" s="104" t="s">
        <v>165</v>
      </c>
      <c r="J11" s="105">
        <v>1</v>
      </c>
      <c r="K11" s="105">
        <v>0</v>
      </c>
      <c r="L11" s="105">
        <v>1</v>
      </c>
    </row>
    <row r="12" spans="1:12" ht="27" thickBot="1" x14ac:dyDescent="0.3">
      <c r="A12" s="477" t="s">
        <v>88</v>
      </c>
      <c r="B12" s="478"/>
      <c r="C12" s="478"/>
      <c r="D12" s="478"/>
      <c r="E12" s="479"/>
      <c r="I12" s="104" t="s">
        <v>166</v>
      </c>
      <c r="J12" s="105">
        <v>1</v>
      </c>
      <c r="K12" s="105">
        <v>1</v>
      </c>
      <c r="L12" s="105">
        <v>0</v>
      </c>
    </row>
    <row r="13" spans="1:12" ht="15.75" thickBot="1" x14ac:dyDescent="0.3">
      <c r="A13" s="53" t="s">
        <v>89</v>
      </c>
      <c r="B13" s="74"/>
      <c r="C13" s="74"/>
      <c r="D13" s="74"/>
      <c r="E13" s="75"/>
      <c r="I13" s="104" t="s">
        <v>167</v>
      </c>
      <c r="J13" s="105">
        <v>1</v>
      </c>
      <c r="K13" s="105">
        <v>0</v>
      </c>
      <c r="L13" s="105">
        <v>1</v>
      </c>
    </row>
    <row r="14" spans="1:12" ht="15.75" thickBot="1" x14ac:dyDescent="0.3">
      <c r="A14" s="53" t="s">
        <v>444</v>
      </c>
      <c r="B14" s="78"/>
      <c r="C14" s="78"/>
      <c r="D14" s="78"/>
      <c r="E14" s="74"/>
      <c r="I14" s="104" t="s">
        <v>49</v>
      </c>
      <c r="J14" s="105">
        <f>SUM(J3:J13)</f>
        <v>14</v>
      </c>
      <c r="K14" s="105">
        <f>SUM(K3:K13)</f>
        <v>7</v>
      </c>
      <c r="L14" s="105">
        <f>SUM(L3:L13)</f>
        <v>6</v>
      </c>
    </row>
    <row r="15" spans="1:12" ht="15.75" thickBot="1" x14ac:dyDescent="0.3">
      <c r="A15" s="53" t="s">
        <v>445</v>
      </c>
      <c r="B15" s="76"/>
      <c r="C15" s="76"/>
      <c r="D15" s="76"/>
      <c r="E15" s="74"/>
    </row>
    <row r="16" spans="1:12" ht="15.75" thickBot="1" x14ac:dyDescent="0.3">
      <c r="A16" s="53" t="s">
        <v>446</v>
      </c>
      <c r="B16" s="77"/>
      <c r="C16" s="77"/>
      <c r="D16" s="77"/>
      <c r="E16" s="74"/>
    </row>
    <row r="17" spans="1:5" ht="15.75" thickBot="1" x14ac:dyDescent="0.3">
      <c r="A17" s="477" t="s">
        <v>70</v>
      </c>
      <c r="B17" s="478"/>
      <c r="C17" s="478"/>
      <c r="D17" s="478"/>
      <c r="E17" s="479"/>
    </row>
    <row r="18" spans="1:5" ht="15.75" thickBot="1" x14ac:dyDescent="0.3">
      <c r="A18" s="53" t="s">
        <v>71</v>
      </c>
      <c r="B18" s="74"/>
      <c r="C18" s="74"/>
      <c r="D18" s="74"/>
      <c r="E18" s="75"/>
    </row>
    <row r="19" spans="1:5" ht="15.75" thickBot="1" x14ac:dyDescent="0.3">
      <c r="A19" s="53" t="s">
        <v>72</v>
      </c>
      <c r="B19" s="74"/>
      <c r="C19" s="74"/>
      <c r="D19" s="74"/>
      <c r="E19" s="74"/>
    </row>
    <row r="20" spans="1:5" ht="15.75" thickBot="1" x14ac:dyDescent="0.3">
      <c r="A20" s="53" t="s">
        <v>73</v>
      </c>
      <c r="B20" s="74"/>
      <c r="C20" s="74"/>
      <c r="D20" s="74"/>
      <c r="E20" s="75"/>
    </row>
    <row r="21" spans="1:5" ht="26.25" thickBot="1" x14ac:dyDescent="0.3">
      <c r="A21" s="53" t="s">
        <v>74</v>
      </c>
      <c r="B21" s="74"/>
      <c r="C21" s="74"/>
      <c r="D21" s="74"/>
      <c r="E21" s="75"/>
    </row>
    <row r="22" spans="1:5" ht="15.75" thickBot="1" x14ac:dyDescent="0.3">
      <c r="A22" s="477" t="s">
        <v>75</v>
      </c>
      <c r="B22" s="478"/>
      <c r="C22" s="478"/>
      <c r="D22" s="478"/>
      <c r="E22" s="479"/>
    </row>
    <row r="23" spans="1:5" ht="15.75" thickBot="1" x14ac:dyDescent="0.3">
      <c r="A23" s="53" t="s">
        <v>76</v>
      </c>
      <c r="B23" s="74"/>
      <c r="C23" s="74"/>
      <c r="D23" s="74"/>
      <c r="E23" s="74"/>
    </row>
    <row r="24" spans="1:5" ht="15.75" thickBot="1" x14ac:dyDescent="0.3">
      <c r="A24" s="79" t="s">
        <v>77</v>
      </c>
      <c r="B24" s="81"/>
      <c r="C24" s="81"/>
      <c r="D24" s="81"/>
      <c r="E24" s="81"/>
    </row>
    <row r="25" spans="1:5" ht="15.75" thickBot="1" x14ac:dyDescent="0.3">
      <c r="A25" s="477" t="s">
        <v>78</v>
      </c>
      <c r="B25" s="478"/>
      <c r="C25" s="478"/>
      <c r="D25" s="478"/>
      <c r="E25" s="479"/>
    </row>
    <row r="26" spans="1:5" ht="26.25" thickBot="1" x14ac:dyDescent="0.3">
      <c r="A26" s="53" t="s">
        <v>79</v>
      </c>
      <c r="B26" s="74"/>
      <c r="C26" s="74"/>
      <c r="D26" s="74"/>
      <c r="E26" s="75"/>
    </row>
    <row r="27" spans="1:5" ht="15.75" thickBot="1" x14ac:dyDescent="0.3">
      <c r="A27" s="53" t="s">
        <v>80</v>
      </c>
      <c r="B27" s="74"/>
      <c r="C27" s="74"/>
      <c r="D27" s="74"/>
      <c r="E27" s="75"/>
    </row>
    <row r="28" spans="1:5" ht="15.75" thickBot="1" x14ac:dyDescent="0.3">
      <c r="A28" s="53" t="s">
        <v>81</v>
      </c>
      <c r="B28" s="74"/>
      <c r="C28" s="74"/>
      <c r="D28" s="74"/>
      <c r="E28" s="74"/>
    </row>
    <row r="29" spans="1:5" ht="15.75" thickBot="1" x14ac:dyDescent="0.3">
      <c r="A29" s="55" t="s">
        <v>82</v>
      </c>
      <c r="B29" s="75"/>
      <c r="C29" s="75"/>
      <c r="D29" s="75"/>
      <c r="E29" s="75"/>
    </row>
    <row r="30" spans="1:5" ht="15.75" thickBot="1" x14ac:dyDescent="0.3">
      <c r="A30" s="55" t="s">
        <v>83</v>
      </c>
      <c r="B30" s="74"/>
      <c r="C30" s="74"/>
      <c r="D30" s="74"/>
      <c r="E30" s="75"/>
    </row>
    <row r="31" spans="1:5" ht="15.75" thickBot="1" x14ac:dyDescent="0.3">
      <c r="A31" s="55" t="s">
        <v>59</v>
      </c>
      <c r="B31" s="75"/>
      <c r="C31" s="75"/>
      <c r="D31" s="75"/>
      <c r="E31" s="75"/>
    </row>
    <row r="32" spans="1:5" ht="15.75" thickBot="1" x14ac:dyDescent="0.3">
      <c r="A32" s="53" t="s">
        <v>84</v>
      </c>
      <c r="B32" s="75"/>
      <c r="C32" s="74"/>
      <c r="D32" s="74"/>
      <c r="E32" s="75"/>
    </row>
    <row r="33" spans="1:6" ht="15.75" thickBot="1" x14ac:dyDescent="0.3">
      <c r="A33" s="82" t="s">
        <v>85</v>
      </c>
      <c r="B33" s="83"/>
      <c r="C33" s="83"/>
      <c r="D33" s="83"/>
      <c r="E33" s="83"/>
    </row>
    <row r="34" spans="1:6" x14ac:dyDescent="0.25">
      <c r="A34" s="80"/>
    </row>
    <row r="35" spans="1:6" x14ac:dyDescent="0.25">
      <c r="A35" s="80"/>
    </row>
    <row r="36" spans="1:6" ht="15.75" x14ac:dyDescent="0.25">
      <c r="A36" s="97" t="s">
        <v>90</v>
      </c>
    </row>
    <row r="37" spans="1:6" x14ac:dyDescent="0.25">
      <c r="A37" s="113"/>
      <c r="B37" s="113"/>
      <c r="C37" s="113"/>
    </row>
    <row r="38" spans="1:6" x14ac:dyDescent="0.25">
      <c r="A38" s="225"/>
      <c r="B38" s="225"/>
      <c r="C38" s="225">
        <v>2020</v>
      </c>
      <c r="D38" s="225">
        <v>2021</v>
      </c>
      <c r="E38" s="225">
        <v>2022</v>
      </c>
      <c r="F38" s="225">
        <v>2023</v>
      </c>
    </row>
    <row r="39" spans="1:6" x14ac:dyDescent="0.25">
      <c r="A39" s="225" t="s">
        <v>357</v>
      </c>
      <c r="B39" s="224"/>
      <c r="C39" s="224"/>
      <c r="D39" s="224"/>
      <c r="E39" s="224"/>
      <c r="F39" s="224"/>
    </row>
    <row r="40" spans="1:6" x14ac:dyDescent="0.25">
      <c r="A40" s="225" t="s">
        <v>447</v>
      </c>
      <c r="B40" s="224"/>
      <c r="C40" s="224"/>
      <c r="D40" s="224"/>
      <c r="E40" s="224"/>
      <c r="F40" s="224"/>
    </row>
    <row r="41" spans="1:6" x14ac:dyDescent="0.25">
      <c r="A41" s="225" t="s">
        <v>215</v>
      </c>
      <c r="B41" s="224"/>
      <c r="C41" s="224"/>
      <c r="D41" s="224"/>
      <c r="E41" s="224"/>
      <c r="F41" s="224"/>
    </row>
    <row r="42" spans="1:6" x14ac:dyDescent="0.25">
      <c r="A42" s="225" t="s">
        <v>448</v>
      </c>
      <c r="B42" s="224"/>
      <c r="C42" s="224"/>
      <c r="D42" s="224"/>
      <c r="E42" s="224"/>
      <c r="F42" s="224"/>
    </row>
    <row r="43" spans="1:6" x14ac:dyDescent="0.25">
      <c r="A43" s="225" t="s">
        <v>449</v>
      </c>
      <c r="B43" s="224"/>
      <c r="C43" s="224"/>
      <c r="D43" s="224"/>
      <c r="E43" s="224"/>
      <c r="F43" s="224"/>
    </row>
    <row r="44" spans="1:6" x14ac:dyDescent="0.25">
      <c r="A44" s="225" t="s">
        <v>450</v>
      </c>
      <c r="B44" s="224"/>
      <c r="C44" s="224"/>
      <c r="D44" s="224"/>
      <c r="E44" s="224"/>
      <c r="F44" s="224"/>
    </row>
    <row r="45" spans="1:6" x14ac:dyDescent="0.25">
      <c r="A45" s="225"/>
      <c r="B45" s="224"/>
      <c r="C45" s="224"/>
      <c r="D45" s="224"/>
      <c r="E45" s="224"/>
      <c r="F45" s="224"/>
    </row>
    <row r="46" spans="1:6" x14ac:dyDescent="0.25">
      <c r="A46" s="225" t="s">
        <v>451</v>
      </c>
      <c r="B46" s="224"/>
      <c r="C46" s="224">
        <v>0</v>
      </c>
      <c r="D46" s="224">
        <v>0</v>
      </c>
      <c r="E46" s="224">
        <v>0</v>
      </c>
      <c r="F46" s="224">
        <v>0</v>
      </c>
    </row>
    <row r="47" spans="1:6" ht="29.25" x14ac:dyDescent="0.25">
      <c r="A47" s="233" t="s">
        <v>229</v>
      </c>
      <c r="B47" s="224"/>
      <c r="C47" s="224"/>
      <c r="D47" s="224"/>
      <c r="E47" s="224"/>
      <c r="F47" s="224"/>
    </row>
    <row r="48" spans="1:6" x14ac:dyDescent="0.25">
      <c r="A48" s="207" t="s">
        <v>358</v>
      </c>
      <c r="B48" s="210"/>
      <c r="C48" s="210"/>
      <c r="D48" s="210"/>
      <c r="E48" s="210"/>
      <c r="F48" s="210"/>
    </row>
  </sheetData>
  <mergeCells count="7">
    <mergeCell ref="A1:E1"/>
    <mergeCell ref="A25:E25"/>
    <mergeCell ref="A3:E3"/>
    <mergeCell ref="A7:E7"/>
    <mergeCell ref="A12:E12"/>
    <mergeCell ref="A17:E17"/>
    <mergeCell ref="A22:E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3"/>
  <sheetViews>
    <sheetView tabSelected="1" workbookViewId="0">
      <selection activeCell="G43" sqref="G43"/>
    </sheetView>
  </sheetViews>
  <sheetFormatPr defaultColWidth="8.7109375" defaultRowHeight="15" x14ac:dyDescent="0.25"/>
  <cols>
    <col min="1" max="1" width="43.28515625" customWidth="1"/>
    <col min="5" max="5" width="26.5703125" customWidth="1"/>
  </cols>
  <sheetData>
    <row r="1" spans="1:5" ht="19.5" thickBot="1" x14ac:dyDescent="0.35">
      <c r="A1" s="476" t="s">
        <v>213</v>
      </c>
      <c r="B1" s="476"/>
      <c r="C1" s="476"/>
      <c r="D1" s="476"/>
      <c r="E1" s="476"/>
    </row>
    <row r="2" spans="1:5" ht="15.75" thickBot="1" x14ac:dyDescent="0.3">
      <c r="A2" s="84"/>
      <c r="B2" s="158">
        <v>2020</v>
      </c>
      <c r="C2" s="158">
        <v>2021</v>
      </c>
      <c r="D2" s="158">
        <v>2022</v>
      </c>
      <c r="E2" s="158">
        <v>2023</v>
      </c>
    </row>
    <row r="3" spans="1:5" ht="15.75" thickBot="1" x14ac:dyDescent="0.3">
      <c r="A3" s="496"/>
      <c r="B3" s="497"/>
      <c r="C3" s="497"/>
      <c r="D3" s="497"/>
      <c r="E3" s="498"/>
    </row>
    <row r="4" spans="1:5" x14ac:dyDescent="0.25">
      <c r="A4" s="486"/>
      <c r="B4" s="487"/>
      <c r="C4" s="487"/>
      <c r="D4" s="487"/>
      <c r="E4" s="487"/>
    </row>
    <row r="5" spans="1:5" ht="15.75" thickBot="1" x14ac:dyDescent="0.3">
      <c r="A5" s="488" t="s">
        <v>91</v>
      </c>
      <c r="B5" s="489"/>
      <c r="C5" s="489"/>
      <c r="D5" s="489"/>
      <c r="E5" s="489"/>
    </row>
    <row r="6" spans="1:5" x14ac:dyDescent="0.25">
      <c r="A6" s="499"/>
      <c r="B6" s="500"/>
      <c r="C6" s="500"/>
      <c r="D6" s="500"/>
      <c r="E6" s="501"/>
    </row>
    <row r="7" spans="1:5" ht="15.75" thickBot="1" x14ac:dyDescent="0.3">
      <c r="A7" s="483" t="s">
        <v>92</v>
      </c>
      <c r="B7" s="484"/>
      <c r="C7" s="484"/>
      <c r="D7" s="484"/>
      <c r="E7" s="485"/>
    </row>
    <row r="8" spans="1:5" ht="15.75" thickBot="1" x14ac:dyDescent="0.3">
      <c r="A8" s="85" t="s">
        <v>93</v>
      </c>
      <c r="B8" s="76"/>
      <c r="C8" s="76"/>
      <c r="D8" s="76"/>
      <c r="E8" s="76"/>
    </row>
    <row r="9" spans="1:5" ht="46.5" customHeight="1" thickBot="1" x14ac:dyDescent="0.3">
      <c r="A9" s="85" t="s">
        <v>94</v>
      </c>
      <c r="B9" s="76"/>
      <c r="C9" s="76"/>
      <c r="D9" s="76"/>
      <c r="E9" s="76"/>
    </row>
    <row r="10" spans="1:5" ht="26.25" thickBot="1" x14ac:dyDescent="0.3">
      <c r="A10" s="55" t="s">
        <v>95</v>
      </c>
      <c r="B10" s="76"/>
      <c r="C10" s="76"/>
      <c r="D10" s="76"/>
      <c r="E10" s="76"/>
    </row>
    <row r="11" spans="1:5" ht="15.75" thickBot="1" x14ac:dyDescent="0.3">
      <c r="A11" s="86" t="s">
        <v>96</v>
      </c>
      <c r="B11" s="87"/>
      <c r="C11" s="87"/>
      <c r="D11" s="87"/>
      <c r="E11" s="87"/>
    </row>
    <row r="12" spans="1:5" ht="15.75" thickTop="1" x14ac:dyDescent="0.25">
      <c r="A12" s="88" t="s">
        <v>128</v>
      </c>
      <c r="B12" s="89"/>
      <c r="C12" s="89"/>
      <c r="D12" s="89"/>
      <c r="E12" s="89"/>
    </row>
    <row r="13" spans="1:5" ht="15.75" thickBot="1" x14ac:dyDescent="0.3">
      <c r="A13" s="483" t="s">
        <v>97</v>
      </c>
      <c r="B13" s="484"/>
      <c r="C13" s="484"/>
      <c r="D13" s="484"/>
      <c r="E13" s="485"/>
    </row>
    <row r="14" spans="1:5" ht="15.75" thickBot="1" x14ac:dyDescent="0.3">
      <c r="A14" s="85" t="s">
        <v>98</v>
      </c>
      <c r="B14" s="76"/>
      <c r="C14" s="76"/>
      <c r="D14" s="76"/>
      <c r="E14" s="76"/>
    </row>
    <row r="15" spans="1:5" ht="15.75" thickBot="1" x14ac:dyDescent="0.3">
      <c r="A15" s="85" t="s">
        <v>99</v>
      </c>
      <c r="B15" s="76"/>
      <c r="C15" s="76"/>
      <c r="D15" s="76"/>
      <c r="E15" s="76"/>
    </row>
    <row r="16" spans="1:5" ht="15.75" thickBot="1" x14ac:dyDescent="0.3">
      <c r="A16" s="85" t="s">
        <v>100</v>
      </c>
      <c r="B16" s="76"/>
      <c r="C16" s="76"/>
      <c r="D16" s="76"/>
      <c r="E16" s="76"/>
    </row>
    <row r="17" spans="1:5" ht="15.75" thickBot="1" x14ac:dyDescent="0.3">
      <c r="A17" s="85" t="s">
        <v>101</v>
      </c>
      <c r="B17" s="76"/>
      <c r="C17" s="76"/>
      <c r="D17" s="76"/>
      <c r="E17" s="76"/>
    </row>
    <row r="18" spans="1:5" ht="15.75" thickBot="1" x14ac:dyDescent="0.3">
      <c r="A18" s="55" t="s">
        <v>102</v>
      </c>
      <c r="B18" s="76"/>
      <c r="C18" s="76"/>
      <c r="D18" s="76"/>
      <c r="E18" s="76"/>
    </row>
    <row r="19" spans="1:5" ht="15.75" thickBot="1" x14ac:dyDescent="0.3">
      <c r="A19" s="55" t="s">
        <v>57</v>
      </c>
      <c r="B19" s="76"/>
      <c r="C19" s="76"/>
      <c r="D19" s="76"/>
      <c r="E19" s="76"/>
    </row>
    <row r="20" spans="1:5" ht="15.75" thickBot="1" x14ac:dyDescent="0.3">
      <c r="A20" s="55" t="s">
        <v>452</v>
      </c>
      <c r="B20" s="95"/>
      <c r="C20" s="90"/>
      <c r="D20" s="90"/>
      <c r="E20" s="90"/>
    </row>
    <row r="21" spans="1:5" ht="15.75" thickBot="1" x14ac:dyDescent="0.3">
      <c r="A21" s="55" t="s">
        <v>103</v>
      </c>
      <c r="B21" s="90"/>
      <c r="C21" s="74"/>
      <c r="D21" s="74"/>
      <c r="E21" s="74"/>
    </row>
    <row r="22" spans="1:5" ht="15.75" thickBot="1" x14ac:dyDescent="0.3">
      <c r="A22" s="91"/>
      <c r="B22" s="90"/>
      <c r="C22" s="90"/>
      <c r="D22" s="90"/>
      <c r="E22" s="90"/>
    </row>
    <row r="23" spans="1:5" x14ac:dyDescent="0.25">
      <c r="A23" s="486"/>
      <c r="B23" s="487"/>
      <c r="C23" s="487"/>
      <c r="D23" s="487"/>
      <c r="E23" s="487"/>
    </row>
    <row r="24" spans="1:5" ht="15.75" thickBot="1" x14ac:dyDescent="0.3">
      <c r="A24" s="488" t="s">
        <v>104</v>
      </c>
      <c r="B24" s="489"/>
      <c r="C24" s="489"/>
      <c r="D24" s="489"/>
      <c r="E24" s="489"/>
    </row>
    <row r="25" spans="1:5" ht="15.75" thickBot="1" x14ac:dyDescent="0.3">
      <c r="A25" s="480" t="s">
        <v>105</v>
      </c>
      <c r="B25" s="481"/>
      <c r="C25" s="481"/>
      <c r="D25" s="481"/>
      <c r="E25" s="482"/>
    </row>
    <row r="26" spans="1:5" ht="39" thickBot="1" x14ac:dyDescent="0.3">
      <c r="A26" s="85" t="s">
        <v>106</v>
      </c>
      <c r="B26" s="77"/>
      <c r="C26" s="77"/>
      <c r="D26" s="77"/>
      <c r="E26" s="77"/>
    </row>
    <row r="27" spans="1:5" ht="15.75" thickBot="1" x14ac:dyDescent="0.3">
      <c r="A27" s="85" t="s">
        <v>107</v>
      </c>
      <c r="B27" s="77"/>
      <c r="C27" s="77"/>
      <c r="D27" s="77"/>
      <c r="E27" s="77"/>
    </row>
    <row r="28" spans="1:5" x14ac:dyDescent="0.25">
      <c r="A28" s="490" t="s">
        <v>108</v>
      </c>
      <c r="B28" s="491"/>
      <c r="C28" s="491"/>
      <c r="D28" s="491"/>
      <c r="E28" s="492"/>
    </row>
    <row r="29" spans="1:5" ht="29.25" customHeight="1" thickBot="1" x14ac:dyDescent="0.3">
      <c r="A29" s="493" t="s">
        <v>109</v>
      </c>
      <c r="B29" s="494"/>
      <c r="C29" s="494"/>
      <c r="D29" s="494"/>
      <c r="E29" s="495"/>
    </row>
    <row r="30" spans="1:5" ht="15.75" thickBot="1" x14ac:dyDescent="0.3">
      <c r="A30" s="92" t="s">
        <v>110</v>
      </c>
      <c r="B30" s="76"/>
      <c r="C30" s="76"/>
      <c r="D30" s="76"/>
      <c r="E30" s="76"/>
    </row>
    <row r="31" spans="1:5" ht="15.75" thickBot="1" x14ac:dyDescent="0.3">
      <c r="A31" s="92" t="s">
        <v>111</v>
      </c>
      <c r="B31" s="96"/>
      <c r="C31" s="96"/>
      <c r="D31" s="96"/>
      <c r="E31" s="96"/>
    </row>
    <row r="32" spans="1:5" ht="15.75" thickBot="1" x14ac:dyDescent="0.3">
      <c r="A32" s="480" t="s">
        <v>112</v>
      </c>
      <c r="B32" s="481"/>
      <c r="C32" s="481"/>
      <c r="D32" s="481"/>
      <c r="E32" s="482"/>
    </row>
    <row r="33" spans="1:6" ht="15.75" thickBot="1" x14ac:dyDescent="0.3">
      <c r="A33" s="85" t="s">
        <v>113</v>
      </c>
      <c r="B33" s="77"/>
      <c r="C33" s="77"/>
      <c r="D33" s="77"/>
      <c r="E33" s="77"/>
    </row>
    <row r="34" spans="1:6" ht="15.75" thickBot="1" x14ac:dyDescent="0.3">
      <c r="A34" s="85" t="s">
        <v>114</v>
      </c>
      <c r="B34" s="77"/>
      <c r="C34" s="77"/>
      <c r="D34" s="77"/>
      <c r="E34" s="77"/>
    </row>
    <row r="35" spans="1:6" ht="15.75" thickBot="1" x14ac:dyDescent="0.3">
      <c r="A35" s="85" t="s">
        <v>115</v>
      </c>
      <c r="B35" s="77"/>
      <c r="C35" s="77"/>
      <c r="D35" s="77"/>
      <c r="E35" s="77"/>
    </row>
    <row r="36" spans="1:6" ht="15.75" thickBot="1" x14ac:dyDescent="0.3">
      <c r="A36" s="85" t="s">
        <v>116</v>
      </c>
      <c r="B36" s="77"/>
      <c r="C36" s="77"/>
      <c r="D36" s="77"/>
      <c r="E36" s="77"/>
    </row>
    <row r="37" spans="1:6" ht="15.75" thickBot="1" x14ac:dyDescent="0.3">
      <c r="A37" s="93" t="s">
        <v>453</v>
      </c>
      <c r="B37" s="77"/>
      <c r="C37" s="77"/>
      <c r="D37" s="77"/>
      <c r="E37" s="77"/>
    </row>
    <row r="38" spans="1:6" ht="15.75" thickBot="1" x14ac:dyDescent="0.3">
      <c r="A38" s="93" t="s">
        <v>454</v>
      </c>
      <c r="B38" s="137"/>
      <c r="C38" s="77"/>
      <c r="D38" s="77"/>
      <c r="E38" s="77"/>
    </row>
    <row r="39" spans="1:6" ht="15.75" thickBot="1" x14ac:dyDescent="0.3">
      <c r="A39" s="93" t="s">
        <v>455</v>
      </c>
      <c r="B39" s="77"/>
      <c r="C39" s="77"/>
      <c r="D39" s="77"/>
      <c r="E39" s="77"/>
    </row>
    <row r="40" spans="1:6" x14ac:dyDescent="0.25">
      <c r="A40" s="94"/>
    </row>
    <row r="41" spans="1:6" ht="15.75" x14ac:dyDescent="0.25">
      <c r="A41" s="97" t="s">
        <v>117</v>
      </c>
    </row>
    <row r="43" spans="1:6" x14ac:dyDescent="0.25">
      <c r="A43" s="225"/>
      <c r="B43" s="225"/>
      <c r="C43" s="225">
        <v>2020</v>
      </c>
      <c r="D43" s="225">
        <v>2021</v>
      </c>
      <c r="E43" s="225">
        <v>2022</v>
      </c>
      <c r="F43" s="225">
        <v>2023</v>
      </c>
    </row>
    <row r="44" spans="1:6" x14ac:dyDescent="0.25">
      <c r="A44" s="225" t="s">
        <v>456</v>
      </c>
      <c r="B44" s="224"/>
      <c r="C44" s="224"/>
      <c r="D44" s="224"/>
      <c r="E44" s="224"/>
      <c r="F44" s="224"/>
    </row>
    <row r="45" spans="1:6" x14ac:dyDescent="0.25">
      <c r="A45" s="225" t="s">
        <v>457</v>
      </c>
      <c r="B45" s="224"/>
      <c r="C45" s="224"/>
      <c r="D45" s="224"/>
      <c r="E45" s="224"/>
      <c r="F45" s="224"/>
    </row>
    <row r="46" spans="1:6" x14ac:dyDescent="0.25">
      <c r="A46" s="225" t="s">
        <v>458</v>
      </c>
      <c r="B46" s="224"/>
      <c r="C46" s="224"/>
      <c r="D46" s="224"/>
      <c r="E46" s="224"/>
      <c r="F46" s="224"/>
    </row>
    <row r="47" spans="1:6" x14ac:dyDescent="0.25">
      <c r="A47" s="225" t="s">
        <v>459</v>
      </c>
      <c r="B47" s="224"/>
      <c r="C47" s="224"/>
      <c r="D47" s="224"/>
      <c r="E47" s="224"/>
      <c r="F47" s="224"/>
    </row>
    <row r="48" spans="1:6" x14ac:dyDescent="0.25">
      <c r="A48" s="225" t="s">
        <v>460</v>
      </c>
      <c r="B48" s="224"/>
      <c r="C48" s="224"/>
      <c r="D48" s="224"/>
      <c r="E48" s="224"/>
      <c r="F48" s="224"/>
    </row>
    <row r="49" spans="1:6" x14ac:dyDescent="0.25">
      <c r="A49" s="225" t="s">
        <v>461</v>
      </c>
      <c r="B49" s="224"/>
      <c r="C49" s="224"/>
      <c r="D49" s="224"/>
      <c r="E49" s="224"/>
      <c r="F49" s="224"/>
    </row>
    <row r="50" spans="1:6" x14ac:dyDescent="0.25">
      <c r="A50" s="225"/>
      <c r="B50" s="224"/>
      <c r="C50" s="224"/>
      <c r="D50" s="224"/>
      <c r="E50" s="224"/>
      <c r="F50" s="224"/>
    </row>
    <row r="51" spans="1:6" x14ac:dyDescent="0.25">
      <c r="A51" s="225" t="s">
        <v>462</v>
      </c>
      <c r="B51" s="224"/>
      <c r="C51" s="224">
        <v>0</v>
      </c>
      <c r="D51" s="224">
        <v>0</v>
      </c>
      <c r="E51" s="224">
        <v>0</v>
      </c>
      <c r="F51" s="224">
        <v>0</v>
      </c>
    </row>
    <row r="52" spans="1:6" ht="29.25" x14ac:dyDescent="0.25">
      <c r="A52" s="233" t="s">
        <v>463</v>
      </c>
      <c r="B52" s="224"/>
      <c r="C52" s="224"/>
      <c r="D52" s="224"/>
      <c r="E52" s="224"/>
      <c r="F52" s="224"/>
    </row>
    <row r="53" spans="1:6" x14ac:dyDescent="0.25">
      <c r="A53" s="207" t="s">
        <v>464</v>
      </c>
      <c r="B53" s="210"/>
      <c r="C53" s="210"/>
      <c r="D53" s="210"/>
      <c r="E53" s="210"/>
      <c r="F53" s="210"/>
    </row>
  </sheetData>
  <mergeCells count="13">
    <mergeCell ref="A7:E7"/>
    <mergeCell ref="A1:E1"/>
    <mergeCell ref="A28:E28"/>
    <mergeCell ref="A29:E29"/>
    <mergeCell ref="A3:E3"/>
    <mergeCell ref="A4:E4"/>
    <mergeCell ref="A5:E5"/>
    <mergeCell ref="A6:E6"/>
    <mergeCell ref="A32:E32"/>
    <mergeCell ref="A13:E13"/>
    <mergeCell ref="A23:E23"/>
    <mergeCell ref="A24:E24"/>
    <mergeCell ref="A25:E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1"/>
  <sheetViews>
    <sheetView topLeftCell="A32" workbookViewId="0">
      <selection activeCell="A28" sqref="A28"/>
    </sheetView>
  </sheetViews>
  <sheetFormatPr defaultColWidth="8.7109375" defaultRowHeight="14.25" x14ac:dyDescent="0.2"/>
  <cols>
    <col min="1" max="1" width="9" style="243" bestFit="1" customWidth="1"/>
    <col min="2" max="2" width="62.7109375" style="207" customWidth="1"/>
    <col min="3" max="3" width="15.7109375" style="207" customWidth="1"/>
    <col min="4" max="4" width="10.140625" style="207" bestFit="1" customWidth="1"/>
    <col min="5" max="5" width="9.7109375" style="207" customWidth="1"/>
    <col min="6" max="6" width="10.140625" style="207" bestFit="1" customWidth="1"/>
    <col min="7" max="7" width="9.7109375" style="207" bestFit="1" customWidth="1"/>
    <col min="8" max="8" width="55.7109375" style="207" customWidth="1"/>
    <col min="9" max="9" width="34.7109375" style="207" customWidth="1"/>
    <col min="10" max="10" width="25.28515625" style="207" customWidth="1"/>
    <col min="11" max="11" width="30.42578125" style="207" customWidth="1"/>
    <col min="12" max="16384" width="8.7109375" style="207"/>
  </cols>
  <sheetData>
    <row r="1" spans="1:9" ht="33" customHeight="1" x14ac:dyDescent="0.25">
      <c r="B1" s="403" t="s">
        <v>354</v>
      </c>
      <c r="C1" s="403"/>
      <c r="D1" s="403"/>
      <c r="E1" s="403"/>
      <c r="F1" s="403"/>
      <c r="G1" s="244"/>
      <c r="H1" s="164"/>
    </row>
    <row r="2" spans="1:9" ht="22.5" customHeight="1" thickBot="1" x14ac:dyDescent="0.25">
      <c r="B2" s="246" t="s">
        <v>25</v>
      </c>
      <c r="C2" s="246"/>
      <c r="D2" s="246"/>
      <c r="E2" s="246"/>
      <c r="F2" s="246"/>
      <c r="G2" s="245"/>
      <c r="H2" s="164"/>
    </row>
    <row r="3" spans="1:9" ht="16.5" thickTop="1" thickBot="1" x14ac:dyDescent="0.3">
      <c r="B3" s="247"/>
      <c r="C3" s="277">
        <v>2020</v>
      </c>
      <c r="D3" s="277">
        <v>2021</v>
      </c>
      <c r="E3" s="277">
        <v>2022</v>
      </c>
      <c r="F3" s="277">
        <v>2023</v>
      </c>
      <c r="G3" s="245"/>
      <c r="H3" s="164"/>
    </row>
    <row r="4" spans="1:9" ht="59.25" customHeight="1" thickTop="1" x14ac:dyDescent="0.2">
      <c r="A4" s="248">
        <v>1</v>
      </c>
      <c r="B4" s="249" t="s">
        <v>233</v>
      </c>
      <c r="C4" s="309"/>
      <c r="D4" s="309"/>
      <c r="E4" s="309"/>
      <c r="F4" s="309"/>
      <c r="G4" s="401" t="s">
        <v>367</v>
      </c>
      <c r="H4" s="402"/>
      <c r="I4" s="291"/>
    </row>
    <row r="5" spans="1:9" ht="83.25" customHeight="1" x14ac:dyDescent="0.2">
      <c r="A5" s="251">
        <v>2</v>
      </c>
      <c r="B5" s="404" t="s">
        <v>228</v>
      </c>
      <c r="C5" s="405"/>
      <c r="D5" s="405"/>
      <c r="E5" s="405"/>
      <c r="F5" s="406"/>
      <c r="G5" s="401" t="s">
        <v>368</v>
      </c>
      <c r="H5" s="402"/>
    </row>
    <row r="6" spans="1:9" ht="32.25" customHeight="1" x14ac:dyDescent="0.2">
      <c r="A6" s="251">
        <v>2.1</v>
      </c>
      <c r="B6" s="203" t="s">
        <v>276</v>
      </c>
      <c r="C6" s="310"/>
      <c r="D6" s="310"/>
      <c r="E6" s="310"/>
      <c r="F6" s="310"/>
      <c r="G6" s="401"/>
      <c r="H6" s="402"/>
    </row>
    <row r="7" spans="1:9" ht="31.5" customHeight="1" x14ac:dyDescent="0.2">
      <c r="A7" s="251">
        <v>2.2000000000000002</v>
      </c>
      <c r="B7" s="203" t="s">
        <v>39</v>
      </c>
      <c r="C7" s="311"/>
      <c r="D7" s="311"/>
      <c r="E7" s="311"/>
      <c r="F7" s="311"/>
      <c r="G7" s="401" t="s">
        <v>321</v>
      </c>
      <c r="H7" s="402"/>
    </row>
    <row r="8" spans="1:9" ht="52.5" customHeight="1" x14ac:dyDescent="0.2">
      <c r="A8" s="251">
        <v>2.2999999999999998</v>
      </c>
      <c r="B8" s="252" t="s">
        <v>277</v>
      </c>
      <c r="C8" s="311"/>
      <c r="D8" s="311"/>
      <c r="E8" s="311"/>
      <c r="F8" s="311"/>
    </row>
    <row r="9" spans="1:9" ht="70.5" customHeight="1" x14ac:dyDescent="0.2">
      <c r="A9" s="253">
        <v>3</v>
      </c>
      <c r="B9" s="254" t="s">
        <v>251</v>
      </c>
      <c r="C9" s="407"/>
      <c r="D9" s="408"/>
      <c r="E9" s="408"/>
      <c r="F9" s="409"/>
      <c r="G9" s="421" t="s">
        <v>293</v>
      </c>
      <c r="H9" s="422"/>
    </row>
    <row r="10" spans="1:9" ht="76.5" customHeight="1" x14ac:dyDescent="0.2">
      <c r="A10" s="253">
        <v>3.1</v>
      </c>
      <c r="B10" s="254" t="s">
        <v>40</v>
      </c>
      <c r="C10" s="268"/>
      <c r="D10" s="268"/>
      <c r="E10" s="268"/>
      <c r="F10" s="268"/>
      <c r="G10" s="423" t="s">
        <v>322</v>
      </c>
      <c r="H10" s="420"/>
    </row>
    <row r="11" spans="1:9" ht="55.5" customHeight="1" x14ac:dyDescent="0.2">
      <c r="A11" s="253">
        <v>3.2</v>
      </c>
      <c r="B11" s="254" t="s">
        <v>279</v>
      </c>
      <c r="C11" s="268"/>
      <c r="D11" s="268"/>
      <c r="E11" s="268"/>
      <c r="F11" s="268"/>
      <c r="G11" s="410" t="s">
        <v>278</v>
      </c>
      <c r="H11" s="411"/>
    </row>
    <row r="12" spans="1:9" ht="60" customHeight="1" x14ac:dyDescent="0.2">
      <c r="A12" s="253">
        <v>3.3</v>
      </c>
      <c r="B12" s="254" t="s">
        <v>359</v>
      </c>
      <c r="C12" s="268"/>
      <c r="D12" s="268"/>
      <c r="E12" s="268"/>
      <c r="F12" s="268"/>
      <c r="G12" s="410" t="s">
        <v>606</v>
      </c>
      <c r="H12" s="411"/>
    </row>
    <row r="13" spans="1:9" ht="79.5" customHeight="1" x14ac:dyDescent="0.2">
      <c r="A13" s="253">
        <v>3.4</v>
      </c>
      <c r="B13" s="254" t="s">
        <v>292</v>
      </c>
      <c r="C13" s="312"/>
      <c r="D13" s="312"/>
      <c r="E13" s="312"/>
      <c r="F13" s="312"/>
      <c r="G13" s="417" t="s">
        <v>249</v>
      </c>
      <c r="H13" s="418"/>
    </row>
    <row r="14" spans="1:9" ht="46.5" customHeight="1" x14ac:dyDescent="0.2">
      <c r="A14" s="255">
        <v>4</v>
      </c>
      <c r="B14" s="256" t="s">
        <v>294</v>
      </c>
      <c r="C14" s="292"/>
      <c r="D14" s="256"/>
      <c r="E14" s="256"/>
      <c r="F14" s="256"/>
      <c r="G14" s="419"/>
      <c r="H14" s="420"/>
    </row>
    <row r="15" spans="1:9" ht="45.75" customHeight="1" x14ac:dyDescent="0.2">
      <c r="A15" s="255">
        <v>4.0999999999999996</v>
      </c>
      <c r="B15" s="256" t="s">
        <v>295</v>
      </c>
      <c r="C15" s="313"/>
      <c r="D15" s="313"/>
      <c r="E15" s="313"/>
      <c r="F15" s="313"/>
      <c r="G15" s="419" t="s">
        <v>299</v>
      </c>
      <c r="H15" s="420"/>
      <c r="I15" s="269"/>
    </row>
    <row r="16" spans="1:9" ht="64.5" customHeight="1" x14ac:dyDescent="0.2">
      <c r="A16" s="255" t="s">
        <v>296</v>
      </c>
      <c r="B16" s="256" t="s">
        <v>300</v>
      </c>
      <c r="C16" s="313"/>
      <c r="D16" s="313"/>
      <c r="E16" s="313"/>
      <c r="F16" s="313"/>
      <c r="G16" s="412" t="s">
        <v>302</v>
      </c>
      <c r="H16" s="411"/>
      <c r="I16" s="293" t="s">
        <v>306</v>
      </c>
    </row>
    <row r="17" spans="1:9" ht="60" customHeight="1" x14ac:dyDescent="0.2">
      <c r="A17" s="255" t="s">
        <v>297</v>
      </c>
      <c r="B17" s="256" t="s">
        <v>31</v>
      </c>
      <c r="C17" s="313"/>
      <c r="D17" s="313"/>
      <c r="E17" s="313"/>
      <c r="F17" s="313"/>
      <c r="G17" s="412" t="s">
        <v>301</v>
      </c>
      <c r="H17" s="411"/>
      <c r="I17" s="294" t="s">
        <v>353</v>
      </c>
    </row>
    <row r="18" spans="1:9" ht="64.5" customHeight="1" x14ac:dyDescent="0.2">
      <c r="A18" s="255" t="s">
        <v>298</v>
      </c>
      <c r="B18" s="256" t="s">
        <v>33</v>
      </c>
      <c r="C18" s="313"/>
      <c r="D18" s="313"/>
      <c r="E18" s="313"/>
      <c r="F18" s="313"/>
      <c r="G18" s="412" t="s">
        <v>303</v>
      </c>
      <c r="H18" s="411"/>
      <c r="I18" s="295" t="s">
        <v>307</v>
      </c>
    </row>
    <row r="19" spans="1:9" ht="51.75" customHeight="1" x14ac:dyDescent="0.2">
      <c r="A19" s="250">
        <v>5</v>
      </c>
      <c r="B19" s="413" t="s">
        <v>26</v>
      </c>
      <c r="C19" s="414"/>
      <c r="D19" s="414"/>
      <c r="E19" s="414"/>
      <c r="F19" s="415"/>
      <c r="G19" s="418" t="s">
        <v>304</v>
      </c>
      <c r="H19" s="418"/>
    </row>
    <row r="20" spans="1:9" ht="40.5" customHeight="1" x14ac:dyDescent="0.2">
      <c r="A20" s="250">
        <v>5.0999999999999996</v>
      </c>
      <c r="B20" s="290" t="s">
        <v>305</v>
      </c>
      <c r="C20" s="314"/>
      <c r="D20" s="314"/>
      <c r="E20" s="314"/>
      <c r="F20" s="314"/>
      <c r="G20" s="418" t="s">
        <v>280</v>
      </c>
      <c r="H20" s="418"/>
    </row>
    <row r="21" spans="1:9" ht="54" customHeight="1" x14ac:dyDescent="0.2">
      <c r="A21" s="250" t="s">
        <v>312</v>
      </c>
      <c r="B21" s="290" t="s">
        <v>465</v>
      </c>
      <c r="C21" s="314"/>
      <c r="D21" s="314"/>
      <c r="E21" s="314"/>
      <c r="F21" s="314"/>
      <c r="G21" s="416" t="s">
        <v>308</v>
      </c>
      <c r="H21" s="412"/>
      <c r="I21" s="293" t="s">
        <v>309</v>
      </c>
    </row>
    <row r="22" spans="1:9" ht="54" customHeight="1" x14ac:dyDescent="0.2">
      <c r="A22" s="250" t="s">
        <v>313</v>
      </c>
      <c r="B22" s="290" t="s">
        <v>466</v>
      </c>
      <c r="C22" s="314"/>
      <c r="D22" s="314"/>
      <c r="E22" s="314"/>
      <c r="F22" s="314"/>
      <c r="G22" s="416" t="s">
        <v>467</v>
      </c>
      <c r="H22" s="412"/>
      <c r="I22" s="294" t="s">
        <v>310</v>
      </c>
    </row>
    <row r="23" spans="1:9" ht="54" customHeight="1" x14ac:dyDescent="0.2">
      <c r="A23" s="250" t="s">
        <v>314</v>
      </c>
      <c r="B23" s="290" t="s">
        <v>468</v>
      </c>
      <c r="C23" s="314"/>
      <c r="D23" s="314"/>
      <c r="E23" s="314"/>
      <c r="F23" s="314"/>
      <c r="G23" s="416" t="s">
        <v>469</v>
      </c>
      <c r="H23" s="412"/>
      <c r="I23" s="295" t="s">
        <v>311</v>
      </c>
    </row>
    <row r="24" spans="1:9" ht="18" customHeight="1" x14ac:dyDescent="0.2">
      <c r="A24" s="250">
        <v>6</v>
      </c>
      <c r="B24" s="290" t="s">
        <v>315</v>
      </c>
      <c r="C24" s="315"/>
      <c r="D24" s="315"/>
      <c r="E24" s="315"/>
      <c r="F24" s="315"/>
      <c r="G24" s="418"/>
      <c r="H24" s="418"/>
    </row>
    <row r="25" spans="1:9" ht="33" customHeight="1" x14ac:dyDescent="0.2">
      <c r="A25" s="257">
        <v>6</v>
      </c>
      <c r="B25" s="204" t="s">
        <v>281</v>
      </c>
      <c r="C25" s="316"/>
      <c r="D25" s="316"/>
      <c r="E25" s="316"/>
      <c r="F25" s="316"/>
      <c r="G25" s="418" t="s">
        <v>316</v>
      </c>
      <c r="H25" s="418"/>
    </row>
    <row r="26" spans="1:9" ht="45" customHeight="1" x14ac:dyDescent="0.2">
      <c r="A26" s="257">
        <v>6.1</v>
      </c>
      <c r="B26" s="204" t="s">
        <v>470</v>
      </c>
      <c r="C26" s="316"/>
      <c r="D26" s="316"/>
      <c r="E26" s="316"/>
      <c r="F26" s="316"/>
      <c r="G26" s="418" t="s">
        <v>317</v>
      </c>
      <c r="H26" s="418"/>
      <c r="I26" s="293" t="s">
        <v>349</v>
      </c>
    </row>
    <row r="27" spans="1:9" ht="57" customHeight="1" x14ac:dyDescent="0.2">
      <c r="A27" s="257">
        <v>6.2</v>
      </c>
      <c r="B27" s="204" t="s">
        <v>36</v>
      </c>
      <c r="C27" s="316"/>
      <c r="D27" s="316"/>
      <c r="E27" s="316"/>
      <c r="F27" s="316"/>
      <c r="G27" s="418" t="s">
        <v>318</v>
      </c>
      <c r="H27" s="418"/>
      <c r="I27" s="294" t="s">
        <v>350</v>
      </c>
    </row>
    <row r="28" spans="1:9" ht="59.25" customHeight="1" x14ac:dyDescent="0.2">
      <c r="A28" s="257">
        <v>6.3</v>
      </c>
      <c r="B28" s="204" t="s">
        <v>471</v>
      </c>
      <c r="C28" s="316"/>
      <c r="D28" s="316"/>
      <c r="E28" s="316"/>
      <c r="F28" s="316"/>
      <c r="G28" s="418" t="s">
        <v>319</v>
      </c>
      <c r="H28" s="418"/>
      <c r="I28" s="295" t="s">
        <v>351</v>
      </c>
    </row>
    <row r="29" spans="1:9" ht="33" customHeight="1" x14ac:dyDescent="0.2">
      <c r="A29" s="258">
        <v>7</v>
      </c>
      <c r="B29" s="205" t="s">
        <v>323</v>
      </c>
      <c r="C29" s="317"/>
      <c r="D29" s="317"/>
      <c r="E29" s="317"/>
      <c r="F29" s="317"/>
      <c r="G29" s="424" t="s">
        <v>320</v>
      </c>
      <c r="H29" s="418"/>
    </row>
    <row r="30" spans="1:9" ht="33" customHeight="1" x14ac:dyDescent="0.2">
      <c r="A30" s="258">
        <v>7.1</v>
      </c>
      <c r="B30" s="205" t="s">
        <v>29</v>
      </c>
      <c r="C30" s="317"/>
      <c r="D30" s="317"/>
      <c r="E30" s="317"/>
      <c r="F30" s="317"/>
      <c r="G30" s="259"/>
      <c r="H30" s="164"/>
    </row>
    <row r="31" spans="1:9" ht="33" customHeight="1" x14ac:dyDescent="0.2">
      <c r="A31" s="258">
        <v>7.2</v>
      </c>
      <c r="B31" s="205" t="s">
        <v>472</v>
      </c>
      <c r="C31" s="317"/>
      <c r="D31" s="317"/>
      <c r="E31" s="317"/>
      <c r="F31" s="317"/>
      <c r="G31" s="259"/>
      <c r="H31" s="164"/>
    </row>
    <row r="32" spans="1:9" ht="33" customHeight="1" x14ac:dyDescent="0.2">
      <c r="A32" s="258">
        <v>7.3</v>
      </c>
      <c r="B32" s="205" t="s">
        <v>473</v>
      </c>
      <c r="C32" s="317"/>
      <c r="D32" s="317"/>
      <c r="E32" s="317"/>
      <c r="F32" s="317"/>
      <c r="G32" s="259"/>
      <c r="H32" s="164"/>
    </row>
    <row r="33" spans="1:8" ht="33" customHeight="1" x14ac:dyDescent="0.2">
      <c r="A33" s="258">
        <v>7.4</v>
      </c>
      <c r="B33" s="205" t="s">
        <v>38</v>
      </c>
      <c r="C33" s="317"/>
      <c r="D33" s="317"/>
      <c r="E33" s="317"/>
      <c r="F33" s="317"/>
      <c r="G33" s="259"/>
      <c r="H33" s="164"/>
    </row>
    <row r="34" spans="1:8" ht="33" customHeight="1" x14ac:dyDescent="0.2">
      <c r="A34" s="260">
        <v>8</v>
      </c>
      <c r="B34" s="206" t="s">
        <v>282</v>
      </c>
      <c r="C34" s="318"/>
      <c r="D34" s="318"/>
      <c r="E34" s="318"/>
      <c r="F34" s="318"/>
      <c r="G34" s="259"/>
      <c r="H34" s="164"/>
    </row>
    <row r="35" spans="1:8" ht="33" customHeight="1" x14ac:dyDescent="0.2">
      <c r="A35" s="260">
        <v>8.1</v>
      </c>
      <c r="B35" s="206" t="s">
        <v>474</v>
      </c>
      <c r="C35" s="318"/>
      <c r="D35" s="318"/>
      <c r="E35" s="318"/>
      <c r="F35" s="318"/>
      <c r="G35" s="259"/>
      <c r="H35" s="164"/>
    </row>
    <row r="36" spans="1:8" ht="33" customHeight="1" x14ac:dyDescent="0.2">
      <c r="A36" s="260">
        <v>8.1999999999999993</v>
      </c>
      <c r="B36" s="206" t="s">
        <v>475</v>
      </c>
      <c r="C36" s="318"/>
      <c r="D36" s="318"/>
      <c r="E36" s="318"/>
      <c r="F36" s="318"/>
      <c r="G36" s="259"/>
      <c r="H36" s="164"/>
    </row>
    <row r="37" spans="1:8" ht="33" customHeight="1" x14ac:dyDescent="0.2">
      <c r="A37" s="260">
        <v>8.3000000000000007</v>
      </c>
      <c r="B37" s="206" t="s">
        <v>476</v>
      </c>
      <c r="C37" s="318"/>
      <c r="D37" s="318"/>
      <c r="E37" s="318"/>
      <c r="F37" s="318"/>
      <c r="G37" s="259"/>
      <c r="H37" s="164"/>
    </row>
    <row r="38" spans="1:8" x14ac:dyDescent="0.2">
      <c r="A38" s="260">
        <v>8.4</v>
      </c>
      <c r="B38" s="206" t="s">
        <v>234</v>
      </c>
      <c r="C38" s="318"/>
      <c r="D38" s="318"/>
      <c r="E38" s="318"/>
      <c r="F38" s="318"/>
      <c r="G38" s="245"/>
      <c r="H38" s="164"/>
    </row>
    <row r="39" spans="1:8" ht="25.5" customHeight="1" x14ac:dyDescent="0.25">
      <c r="A39" s="257">
        <v>9</v>
      </c>
      <c r="B39" s="271" t="s">
        <v>477</v>
      </c>
      <c r="C39" s="316"/>
      <c r="D39" s="316"/>
      <c r="E39" s="316"/>
      <c r="F39" s="316"/>
      <c r="G39" s="245"/>
      <c r="H39" s="164"/>
    </row>
    <row r="40" spans="1:8" x14ac:dyDescent="0.2">
      <c r="B40" s="261"/>
      <c r="C40" s="262"/>
      <c r="D40" s="262"/>
      <c r="E40" s="262"/>
      <c r="F40" s="262"/>
    </row>
    <row r="41" spans="1:8" x14ac:dyDescent="0.2">
      <c r="B41" s="225"/>
      <c r="C41" s="225"/>
      <c r="D41" s="225">
        <v>2020</v>
      </c>
      <c r="E41" s="225">
        <v>2021</v>
      </c>
      <c r="F41" s="225">
        <v>2022</v>
      </c>
      <c r="G41" s="225">
        <v>2023</v>
      </c>
    </row>
    <row r="42" spans="1:8" x14ac:dyDescent="0.2">
      <c r="B42" s="225" t="s">
        <v>478</v>
      </c>
      <c r="C42" s="224"/>
      <c r="D42" s="224"/>
      <c r="E42" s="224"/>
      <c r="F42" s="224"/>
      <c r="G42" s="224"/>
    </row>
    <row r="43" spans="1:8" x14ac:dyDescent="0.2">
      <c r="B43" s="225" t="s">
        <v>479</v>
      </c>
      <c r="C43" s="224"/>
      <c r="D43" s="224"/>
      <c r="E43" s="224"/>
      <c r="F43" s="224"/>
      <c r="G43" s="224"/>
    </row>
    <row r="44" spans="1:8" x14ac:dyDescent="0.2">
      <c r="B44" s="225" t="s">
        <v>480</v>
      </c>
      <c r="C44" s="224"/>
      <c r="D44" s="224"/>
      <c r="E44" s="224"/>
      <c r="F44" s="224"/>
      <c r="G44" s="224"/>
    </row>
    <row r="45" spans="1:8" x14ac:dyDescent="0.2">
      <c r="B45" s="225" t="s">
        <v>481</v>
      </c>
      <c r="C45" s="224"/>
      <c r="D45" s="224"/>
      <c r="E45" s="224"/>
      <c r="F45" s="224"/>
      <c r="G45" s="224"/>
    </row>
    <row r="46" spans="1:8" x14ac:dyDescent="0.2">
      <c r="B46" s="225" t="s">
        <v>482</v>
      </c>
      <c r="C46" s="224"/>
      <c r="D46" s="224"/>
      <c r="E46" s="224"/>
      <c r="F46" s="224"/>
      <c r="G46" s="224"/>
    </row>
    <row r="47" spans="1:8" x14ac:dyDescent="0.2">
      <c r="B47" s="225" t="s">
        <v>483</v>
      </c>
      <c r="C47" s="224"/>
      <c r="D47" s="224"/>
      <c r="E47" s="224"/>
      <c r="F47" s="224"/>
      <c r="G47" s="224"/>
    </row>
    <row r="48" spans="1:8" x14ac:dyDescent="0.2">
      <c r="B48" s="225"/>
      <c r="C48" s="224"/>
      <c r="D48" s="224"/>
      <c r="E48" s="224"/>
      <c r="F48" s="224"/>
      <c r="G48" s="224"/>
    </row>
    <row r="49" spans="2:7" x14ac:dyDescent="0.2">
      <c r="B49" s="225" t="s">
        <v>484</v>
      </c>
      <c r="C49" s="224"/>
      <c r="D49" s="224">
        <v>0</v>
      </c>
      <c r="E49" s="224">
        <v>0</v>
      </c>
      <c r="F49" s="224">
        <v>0</v>
      </c>
      <c r="G49" s="224">
        <v>0</v>
      </c>
    </row>
    <row r="50" spans="2:7" ht="28.5" x14ac:dyDescent="0.2">
      <c r="B50" s="233" t="s">
        <v>485</v>
      </c>
      <c r="C50" s="224"/>
      <c r="D50" s="224"/>
      <c r="E50" s="224"/>
      <c r="F50" s="224"/>
      <c r="G50" s="224"/>
    </row>
    <row r="51" spans="2:7" x14ac:dyDescent="0.2">
      <c r="B51" s="207" t="s">
        <v>486</v>
      </c>
      <c r="C51" s="210"/>
      <c r="D51" s="210"/>
      <c r="E51" s="210"/>
      <c r="F51" s="210"/>
      <c r="G51" s="210"/>
    </row>
  </sheetData>
  <mergeCells count="29">
    <mergeCell ref="G25:H25"/>
    <mergeCell ref="G26:H26"/>
    <mergeCell ref="G28:H28"/>
    <mergeCell ref="G29:H29"/>
    <mergeCell ref="G20:H20"/>
    <mergeCell ref="G21:H21"/>
    <mergeCell ref="G22:H22"/>
    <mergeCell ref="G27:H27"/>
    <mergeCell ref="G24:H24"/>
    <mergeCell ref="C9:F9"/>
    <mergeCell ref="G11:H11"/>
    <mergeCell ref="G17:H17"/>
    <mergeCell ref="B19:F19"/>
    <mergeCell ref="G23:H23"/>
    <mergeCell ref="G13:H13"/>
    <mergeCell ref="G14:H14"/>
    <mergeCell ref="G15:H15"/>
    <mergeCell ref="G16:H16"/>
    <mergeCell ref="G18:H18"/>
    <mergeCell ref="G19:H19"/>
    <mergeCell ref="G9:H9"/>
    <mergeCell ref="G10:H10"/>
    <mergeCell ref="G12:H12"/>
    <mergeCell ref="G7:H7"/>
    <mergeCell ref="B1:F1"/>
    <mergeCell ref="G4:H4"/>
    <mergeCell ref="B5:F5"/>
    <mergeCell ref="G5:H5"/>
    <mergeCell ref="G6:H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1"/>
  <sheetViews>
    <sheetView topLeftCell="A38" workbookViewId="0">
      <selection activeCell="C2" sqref="C2:F2"/>
    </sheetView>
  </sheetViews>
  <sheetFormatPr defaultColWidth="8.7109375" defaultRowHeight="15" x14ac:dyDescent="0.25"/>
  <cols>
    <col min="1" max="1" width="8.7109375" style="165"/>
    <col min="2" max="2" width="47.28515625" style="165" customWidth="1"/>
    <col min="3" max="4" width="9.7109375" style="165" bestFit="1" customWidth="1"/>
    <col min="5" max="5" width="9.7109375" style="165" customWidth="1"/>
    <col min="6" max="6" width="9.7109375" style="165" bestFit="1" customWidth="1"/>
    <col min="7" max="7" width="12.28515625" style="165" customWidth="1"/>
    <col min="8" max="8" width="55.7109375" style="165" customWidth="1"/>
    <col min="9" max="9" width="32.42578125" style="165" customWidth="1"/>
    <col min="10" max="10" width="14" style="165" customWidth="1"/>
    <col min="11" max="11" width="12.7109375" style="165" customWidth="1"/>
    <col min="12" max="16384" width="8.7109375" style="165"/>
  </cols>
  <sheetData>
    <row r="1" spans="1:40" ht="33" customHeight="1" x14ac:dyDescent="0.3">
      <c r="A1" s="163"/>
      <c r="B1" s="430" t="s">
        <v>355</v>
      </c>
      <c r="C1" s="430"/>
      <c r="D1" s="430"/>
      <c r="E1" s="430"/>
      <c r="F1" s="430"/>
      <c r="G1" s="163"/>
      <c r="H1" s="164"/>
    </row>
    <row r="2" spans="1:40" ht="27.75" customHeight="1" x14ac:dyDescent="0.25">
      <c r="A2" s="168" t="s">
        <v>0</v>
      </c>
      <c r="B2" s="211"/>
      <c r="C2" s="398">
        <v>2020</v>
      </c>
      <c r="D2" s="398">
        <v>2021</v>
      </c>
      <c r="E2" s="398">
        <v>2022</v>
      </c>
      <c r="F2" s="398">
        <v>2023</v>
      </c>
      <c r="G2" s="210"/>
      <c r="H2" s="209"/>
      <c r="I2" s="169"/>
      <c r="J2" s="169"/>
      <c r="K2" s="169"/>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row>
    <row r="3" spans="1:40" x14ac:dyDescent="0.25">
      <c r="A3" s="168" t="s">
        <v>1</v>
      </c>
      <c r="B3" s="211" t="s">
        <v>15</v>
      </c>
      <c r="C3" s="211"/>
      <c r="D3" s="211">
        <f>+(C3*H4)+C3</f>
        <v>0</v>
      </c>
      <c r="E3" s="211">
        <f>+(D3*H4)+D3</f>
        <v>0</v>
      </c>
      <c r="F3" s="211">
        <f>+(E3*H4)+E3</f>
        <v>0</v>
      </c>
      <c r="G3" s="210"/>
      <c r="H3" s="212" t="s">
        <v>214</v>
      </c>
      <c r="I3" s="170"/>
      <c r="J3" s="170"/>
      <c r="K3" s="170"/>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row>
    <row r="4" spans="1:40" x14ac:dyDescent="0.25">
      <c r="A4" s="171"/>
      <c r="B4" s="211" t="s">
        <v>16</v>
      </c>
      <c r="C4" s="211"/>
      <c r="D4" s="211">
        <f>+(C4*H4)+C4</f>
        <v>0</v>
      </c>
      <c r="E4" s="211">
        <f>+(D4*H4)+D4</f>
        <v>0</v>
      </c>
      <c r="F4" s="211">
        <f>+(E4*H4)+E4</f>
        <v>0</v>
      </c>
      <c r="G4" s="210"/>
      <c r="H4" s="213">
        <v>2.5000000000000001E-2</v>
      </c>
      <c r="I4" s="172"/>
      <c r="J4" s="172"/>
      <c r="K4" s="172"/>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row>
    <row r="5" spans="1:40" ht="18" customHeight="1" x14ac:dyDescent="0.25">
      <c r="A5" s="173">
        <v>1</v>
      </c>
      <c r="B5" s="173" t="s">
        <v>22</v>
      </c>
      <c r="C5" s="174"/>
      <c r="D5" s="174"/>
      <c r="E5" s="174"/>
      <c r="F5" s="174"/>
      <c r="G5" s="175"/>
      <c r="H5" s="164"/>
    </row>
    <row r="6" spans="1:40" ht="22.5" customHeight="1" x14ac:dyDescent="0.25">
      <c r="A6" s="174"/>
      <c r="B6" s="176"/>
      <c r="C6" s="166">
        <v>2020</v>
      </c>
      <c r="D6" s="166">
        <v>2021</v>
      </c>
      <c r="E6" s="166">
        <v>2022</v>
      </c>
      <c r="F6" s="166">
        <v>2023</v>
      </c>
      <c r="G6" s="177" t="s">
        <v>23</v>
      </c>
      <c r="H6" s="164"/>
    </row>
    <row r="7" spans="1:40" ht="24.75" customHeight="1" x14ac:dyDescent="0.25">
      <c r="A7" s="174"/>
      <c r="B7" s="178" t="s">
        <v>24</v>
      </c>
      <c r="C7" s="179"/>
      <c r="D7" s="179"/>
      <c r="E7" s="179"/>
      <c r="F7" s="179"/>
      <c r="G7" s="175"/>
      <c r="H7" s="164"/>
    </row>
    <row r="8" spans="1:40" ht="33" customHeight="1" x14ac:dyDescent="0.25">
      <c r="A8" s="173">
        <v>3</v>
      </c>
      <c r="B8" s="173" t="s">
        <v>42</v>
      </c>
      <c r="C8" s="174"/>
      <c r="D8" s="174"/>
      <c r="E8" s="174"/>
      <c r="F8" s="174"/>
      <c r="G8" s="175"/>
    </row>
    <row r="9" spans="1:40" ht="33" customHeight="1" x14ac:dyDescent="0.25">
      <c r="A9" s="174"/>
      <c r="B9" s="180"/>
      <c r="C9" s="180">
        <v>2020</v>
      </c>
      <c r="D9" s="180">
        <v>2021</v>
      </c>
      <c r="E9" s="180">
        <v>2022</v>
      </c>
      <c r="F9" s="180">
        <v>2023</v>
      </c>
      <c r="G9" s="175"/>
      <c r="H9" s="164"/>
    </row>
    <row r="10" spans="1:40" ht="33" customHeight="1" x14ac:dyDescent="0.25">
      <c r="A10" s="37">
        <v>1.1000000000000001</v>
      </c>
      <c r="B10" s="331" t="s">
        <v>360</v>
      </c>
      <c r="C10" s="325"/>
      <c r="D10" s="325"/>
      <c r="E10" s="325"/>
      <c r="F10" s="325"/>
    </row>
    <row r="11" spans="1:40" ht="33" customHeight="1" x14ac:dyDescent="0.25">
      <c r="A11" s="37">
        <v>1.2</v>
      </c>
      <c r="B11" s="43" t="s">
        <v>361</v>
      </c>
      <c r="C11" s="329"/>
      <c r="D11" s="329"/>
      <c r="E11" s="329"/>
      <c r="F11" s="329"/>
    </row>
    <row r="12" spans="1:40" ht="33" customHeight="1" x14ac:dyDescent="0.25">
      <c r="A12" s="37">
        <v>1.3</v>
      </c>
      <c r="B12" s="43" t="s">
        <v>362</v>
      </c>
      <c r="C12" s="325"/>
      <c r="D12" s="325"/>
      <c r="E12" s="325"/>
      <c r="F12" s="325"/>
    </row>
    <row r="13" spans="1:40" ht="33" customHeight="1" x14ac:dyDescent="0.25">
      <c r="A13" s="37">
        <v>1.4</v>
      </c>
      <c r="B13" s="43" t="s">
        <v>363</v>
      </c>
      <c r="C13" s="325"/>
      <c r="D13" s="325"/>
      <c r="E13" s="325"/>
      <c r="F13" s="325"/>
    </row>
    <row r="14" spans="1:40" ht="33" customHeight="1" x14ac:dyDescent="0.25">
      <c r="A14" s="37">
        <v>2.1</v>
      </c>
      <c r="B14" s="43" t="s">
        <v>364</v>
      </c>
      <c r="C14" s="329"/>
      <c r="D14" s="329"/>
      <c r="E14" s="329"/>
      <c r="F14" s="329"/>
    </row>
    <row r="15" spans="1:40" ht="33" customHeight="1" x14ac:dyDescent="0.25">
      <c r="A15" s="37">
        <v>2.2000000000000002</v>
      </c>
      <c r="B15" s="43" t="s">
        <v>365</v>
      </c>
      <c r="C15" s="325"/>
      <c r="D15" s="325"/>
      <c r="E15" s="325"/>
      <c r="F15" s="325"/>
    </row>
    <row r="16" spans="1:40" ht="83.25" customHeight="1" x14ac:dyDescent="0.25">
      <c r="A16" s="165">
        <v>3</v>
      </c>
      <c r="B16" s="187" t="s">
        <v>330</v>
      </c>
      <c r="C16" s="188"/>
      <c r="D16" s="188"/>
      <c r="E16" s="188"/>
      <c r="F16" s="188"/>
      <c r="G16" s="11"/>
      <c r="H16" s="8"/>
    </row>
    <row r="17" spans="1:12" ht="43.5" customHeight="1" x14ac:dyDescent="0.25">
      <c r="A17" s="287">
        <v>3.1</v>
      </c>
      <c r="B17" s="284" t="s">
        <v>324</v>
      </c>
      <c r="C17" s="285"/>
      <c r="D17" s="285"/>
      <c r="E17" s="285"/>
      <c r="F17" s="285"/>
      <c r="G17" s="425" t="s">
        <v>331</v>
      </c>
      <c r="H17" s="426"/>
    </row>
    <row r="18" spans="1:12" ht="42" customHeight="1" x14ac:dyDescent="0.25">
      <c r="A18" s="287">
        <v>3.2</v>
      </c>
      <c r="B18" s="284" t="s">
        <v>325</v>
      </c>
      <c r="C18" s="286"/>
      <c r="D18" s="286"/>
      <c r="E18" s="286"/>
      <c r="F18" s="285"/>
      <c r="G18" s="425" t="s">
        <v>332</v>
      </c>
      <c r="H18" s="426"/>
    </row>
    <row r="19" spans="1:12" ht="48.75" customHeight="1" x14ac:dyDescent="0.25">
      <c r="A19" s="287">
        <v>3.3</v>
      </c>
      <c r="B19" s="284" t="s">
        <v>326</v>
      </c>
      <c r="C19" s="286"/>
      <c r="D19" s="286"/>
      <c r="E19" s="286"/>
      <c r="F19" s="285"/>
      <c r="G19" s="425" t="s">
        <v>333</v>
      </c>
      <c r="H19" s="426"/>
    </row>
    <row r="20" spans="1:12" ht="52.5" customHeight="1" x14ac:dyDescent="0.25">
      <c r="A20" s="165">
        <v>4</v>
      </c>
      <c r="B20" s="186" t="s">
        <v>487</v>
      </c>
      <c r="C20" s="427"/>
      <c r="D20" s="428"/>
      <c r="E20" s="428"/>
      <c r="F20" s="429"/>
      <c r="H20" s="332"/>
    </row>
    <row r="21" spans="1:12" ht="56.25" customHeight="1" x14ac:dyDescent="0.25">
      <c r="A21" s="165">
        <v>4.0999999999999996</v>
      </c>
      <c r="B21" s="186" t="s">
        <v>327</v>
      </c>
      <c r="C21" s="328"/>
      <c r="D21" s="328"/>
      <c r="E21" s="328"/>
      <c r="F21" s="328"/>
      <c r="G21" s="425" t="s">
        <v>377</v>
      </c>
      <c r="H21" s="426"/>
    </row>
    <row r="22" spans="1:12" ht="52.5" customHeight="1" x14ac:dyDescent="0.25">
      <c r="A22" s="165">
        <v>4.2</v>
      </c>
      <c r="B22" s="186" t="s">
        <v>328</v>
      </c>
      <c r="C22" s="328"/>
      <c r="D22" s="328"/>
      <c r="E22" s="328"/>
      <c r="F22" s="328"/>
      <c r="G22" s="425" t="s">
        <v>378</v>
      </c>
      <c r="H22" s="426"/>
    </row>
    <row r="23" spans="1:12" ht="50.25" customHeight="1" x14ac:dyDescent="0.25">
      <c r="A23" s="165">
        <v>4.3</v>
      </c>
      <c r="B23" s="186" t="s">
        <v>329</v>
      </c>
      <c r="C23" s="328"/>
      <c r="D23" s="328"/>
      <c r="E23" s="328"/>
      <c r="F23" s="328"/>
      <c r="G23" s="425" t="s">
        <v>379</v>
      </c>
      <c r="H23" s="426"/>
    </row>
    <row r="24" spans="1:12" x14ac:dyDescent="0.25">
      <c r="A24" s="165">
        <v>5</v>
      </c>
      <c r="B24" s="296" t="s">
        <v>334</v>
      </c>
      <c r="C24" s="297"/>
      <c r="D24" s="297"/>
      <c r="E24" s="297"/>
      <c r="F24" s="297"/>
      <c r="I24" s="207"/>
    </row>
    <row r="25" spans="1:12" ht="33" customHeight="1" x14ac:dyDescent="0.25">
      <c r="A25" s="165">
        <v>5.0999999999999996</v>
      </c>
      <c r="B25" s="298" t="s">
        <v>43</v>
      </c>
      <c r="C25" s="326"/>
      <c r="D25" s="326"/>
      <c r="E25" s="326"/>
      <c r="F25" s="326"/>
      <c r="I25" s="207"/>
    </row>
    <row r="26" spans="1:12" ht="33" customHeight="1" x14ac:dyDescent="0.25">
      <c r="A26" s="165">
        <v>5.2</v>
      </c>
      <c r="B26" s="298" t="s">
        <v>232</v>
      </c>
      <c r="C26" s="327"/>
      <c r="D26" s="327"/>
      <c r="E26" s="327"/>
      <c r="F26" s="327"/>
    </row>
    <row r="27" spans="1:12" ht="33" customHeight="1" x14ac:dyDescent="0.25">
      <c r="A27" s="165" t="s">
        <v>346</v>
      </c>
      <c r="B27" s="187" t="s">
        <v>44</v>
      </c>
      <c r="C27" s="319"/>
      <c r="D27" s="319"/>
      <c r="E27" s="319"/>
      <c r="F27" s="319"/>
      <c r="G27" s="165" t="s">
        <v>347</v>
      </c>
      <c r="H27" s="187" t="s">
        <v>352</v>
      </c>
      <c r="I27" s="319"/>
      <c r="J27" s="319"/>
      <c r="K27" s="319"/>
      <c r="L27" s="319"/>
    </row>
    <row r="28" spans="1:12" ht="33" customHeight="1" x14ac:dyDescent="0.25">
      <c r="A28" s="287">
        <v>6.1</v>
      </c>
      <c r="B28" s="284" t="s">
        <v>285</v>
      </c>
      <c r="C28" s="320"/>
      <c r="D28" s="320"/>
      <c r="E28" s="320"/>
      <c r="F28" s="320"/>
      <c r="G28" s="287">
        <v>6.1</v>
      </c>
      <c r="H28" s="284" t="s">
        <v>335</v>
      </c>
      <c r="I28" s="320"/>
      <c r="J28" s="320"/>
      <c r="K28" s="320"/>
      <c r="L28" s="320"/>
    </row>
    <row r="29" spans="1:12" ht="33" customHeight="1" x14ac:dyDescent="0.25">
      <c r="A29" s="287">
        <v>6.2</v>
      </c>
      <c r="B29" s="284" t="s">
        <v>286</v>
      </c>
      <c r="C29" s="320"/>
      <c r="D29" s="320"/>
      <c r="E29" s="320"/>
      <c r="F29" s="320"/>
      <c r="G29" s="287">
        <v>6.2</v>
      </c>
      <c r="H29" s="284" t="s">
        <v>336</v>
      </c>
      <c r="I29" s="320"/>
      <c r="J29" s="320"/>
      <c r="K29" s="320"/>
      <c r="L29" s="320"/>
    </row>
    <row r="30" spans="1:12" ht="33" customHeight="1" x14ac:dyDescent="0.25">
      <c r="A30" s="287">
        <v>6.3</v>
      </c>
      <c r="B30" s="284" t="s">
        <v>283</v>
      </c>
      <c r="C30" s="320"/>
      <c r="D30" s="320"/>
      <c r="E30" s="320"/>
      <c r="F30" s="320"/>
      <c r="G30" s="287">
        <v>6.3</v>
      </c>
      <c r="H30" s="284" t="s">
        <v>337</v>
      </c>
      <c r="I30" s="320"/>
      <c r="J30" s="320"/>
      <c r="K30" s="320"/>
      <c r="L30" s="320"/>
    </row>
    <row r="31" spans="1:12" x14ac:dyDescent="0.25">
      <c r="A31" s="165">
        <v>7</v>
      </c>
      <c r="B31" s="189" t="s">
        <v>223</v>
      </c>
      <c r="C31" s="321"/>
      <c r="D31" s="321"/>
      <c r="E31" s="321"/>
      <c r="F31" s="321"/>
      <c r="G31" s="165">
        <v>7</v>
      </c>
      <c r="H31" s="189" t="s">
        <v>338</v>
      </c>
      <c r="I31" s="321"/>
      <c r="J31" s="321"/>
      <c r="K31" s="321"/>
      <c r="L31" s="321"/>
    </row>
    <row r="32" spans="1:12" ht="26.25" x14ac:dyDescent="0.25">
      <c r="A32" s="165">
        <v>7.1</v>
      </c>
      <c r="B32" s="288" t="s">
        <v>287</v>
      </c>
      <c r="C32" s="322"/>
      <c r="D32" s="322"/>
      <c r="E32" s="322"/>
      <c r="F32" s="322"/>
      <c r="G32" s="165">
        <v>7.1</v>
      </c>
      <c r="H32" s="288" t="s">
        <v>339</v>
      </c>
      <c r="I32" s="322"/>
      <c r="J32" s="322"/>
      <c r="K32" s="322"/>
      <c r="L32" s="322"/>
    </row>
    <row r="33" spans="1:12" ht="26.25" x14ac:dyDescent="0.25">
      <c r="A33" s="165">
        <v>7.2</v>
      </c>
      <c r="B33" s="288" t="s">
        <v>288</v>
      </c>
      <c r="C33" s="322"/>
      <c r="D33" s="322"/>
      <c r="E33" s="322"/>
      <c r="F33" s="322"/>
      <c r="G33" s="165">
        <v>7.2</v>
      </c>
      <c r="H33" s="288" t="s">
        <v>340</v>
      </c>
      <c r="I33" s="322"/>
      <c r="J33" s="322"/>
      <c r="K33" s="322"/>
      <c r="L33" s="322"/>
    </row>
    <row r="34" spans="1:12" x14ac:dyDescent="0.25">
      <c r="A34" s="165">
        <v>7.3</v>
      </c>
      <c r="B34" s="288" t="s">
        <v>284</v>
      </c>
      <c r="C34" s="322"/>
      <c r="D34" s="322"/>
      <c r="E34" s="322"/>
      <c r="F34" s="322"/>
      <c r="G34" s="165">
        <v>7.3</v>
      </c>
      <c r="H34" s="288" t="s">
        <v>341</v>
      </c>
      <c r="I34" s="322"/>
      <c r="J34" s="322"/>
      <c r="K34" s="322"/>
      <c r="L34" s="322"/>
    </row>
    <row r="35" spans="1:12" x14ac:dyDescent="0.25">
      <c r="A35" s="165">
        <v>8</v>
      </c>
      <c r="B35" s="190" t="s">
        <v>45</v>
      </c>
      <c r="C35" s="323"/>
      <c r="D35" s="323"/>
      <c r="E35" s="323"/>
      <c r="F35" s="323"/>
      <c r="G35" s="165">
        <v>8</v>
      </c>
      <c r="H35" s="190" t="s">
        <v>342</v>
      </c>
      <c r="I35" s="323"/>
      <c r="J35" s="323"/>
      <c r="K35" s="323"/>
      <c r="L35" s="323"/>
    </row>
    <row r="36" spans="1:12" ht="26.25" x14ac:dyDescent="0.25">
      <c r="A36" s="165">
        <v>8.1</v>
      </c>
      <c r="B36" s="289" t="s">
        <v>289</v>
      </c>
      <c r="C36" s="324"/>
      <c r="D36" s="324"/>
      <c r="E36" s="324"/>
      <c r="F36" s="324"/>
      <c r="G36" s="165">
        <v>8.1</v>
      </c>
      <c r="H36" s="289" t="s">
        <v>343</v>
      </c>
      <c r="I36" s="324"/>
      <c r="J36" s="324"/>
      <c r="K36" s="324"/>
      <c r="L36" s="324"/>
    </row>
    <row r="37" spans="1:12" x14ac:dyDescent="0.25">
      <c r="A37" s="165">
        <v>8.1999999999999993</v>
      </c>
      <c r="B37" s="289" t="s">
        <v>290</v>
      </c>
      <c r="C37" s="324"/>
      <c r="D37" s="324"/>
      <c r="E37" s="324"/>
      <c r="F37" s="324"/>
      <c r="G37" s="165">
        <v>8.1999999999999993</v>
      </c>
      <c r="H37" s="289" t="s">
        <v>344</v>
      </c>
      <c r="I37" s="324"/>
      <c r="J37" s="324"/>
      <c r="K37" s="324"/>
      <c r="L37" s="324"/>
    </row>
    <row r="38" spans="1:12" x14ac:dyDescent="0.25">
      <c r="A38" s="165">
        <v>8.3000000000000007</v>
      </c>
      <c r="B38" s="289" t="s">
        <v>291</v>
      </c>
      <c r="C38" s="324"/>
      <c r="D38" s="324"/>
      <c r="E38" s="324"/>
      <c r="F38" s="324"/>
      <c r="G38" s="165">
        <v>8.3000000000000007</v>
      </c>
      <c r="H38" s="289" t="s">
        <v>345</v>
      </c>
      <c r="I38" s="324"/>
      <c r="J38" s="324"/>
      <c r="K38" s="324"/>
      <c r="L38" s="324"/>
    </row>
    <row r="39" spans="1:12" x14ac:dyDescent="0.25">
      <c r="A39" s="165">
        <v>9</v>
      </c>
      <c r="B39" s="190" t="s">
        <v>231</v>
      </c>
      <c r="C39" s="323"/>
      <c r="D39" s="323"/>
      <c r="E39" s="323"/>
      <c r="F39" s="323"/>
      <c r="G39" s="165">
        <v>9</v>
      </c>
      <c r="H39" s="190" t="s">
        <v>488</v>
      </c>
      <c r="I39" s="323"/>
      <c r="J39" s="323"/>
      <c r="K39" s="323"/>
      <c r="L39" s="323"/>
    </row>
    <row r="40" spans="1:12" x14ac:dyDescent="0.25">
      <c r="B40" s="173">
        <v>3</v>
      </c>
    </row>
    <row r="41" spans="1:12" x14ac:dyDescent="0.25">
      <c r="B41" s="225"/>
      <c r="C41" s="225"/>
      <c r="D41" s="225">
        <v>2017</v>
      </c>
      <c r="E41" s="225">
        <v>2018</v>
      </c>
      <c r="F41" s="225">
        <v>2019</v>
      </c>
      <c r="G41" s="225">
        <v>2020</v>
      </c>
    </row>
    <row r="42" spans="1:12" x14ac:dyDescent="0.25">
      <c r="B42" s="225" t="s">
        <v>489</v>
      </c>
      <c r="C42" s="224"/>
      <c r="D42" s="224"/>
      <c r="E42" s="224"/>
      <c r="F42" s="224"/>
      <c r="G42" s="224"/>
    </row>
    <row r="43" spans="1:12" x14ac:dyDescent="0.25">
      <c r="B43" s="225" t="s">
        <v>490</v>
      </c>
      <c r="C43" s="224"/>
      <c r="D43" s="224"/>
      <c r="E43" s="224"/>
      <c r="F43" s="224"/>
      <c r="G43" s="224"/>
    </row>
    <row r="44" spans="1:12" x14ac:dyDescent="0.25">
      <c r="B44" s="225" t="s">
        <v>491</v>
      </c>
      <c r="C44" s="224"/>
      <c r="D44" s="224"/>
      <c r="E44" s="224"/>
      <c r="F44" s="224"/>
      <c r="G44" s="224"/>
    </row>
    <row r="45" spans="1:12" x14ac:dyDescent="0.25">
      <c r="B45" s="225" t="s">
        <v>492</v>
      </c>
      <c r="C45" s="224"/>
      <c r="D45" s="224"/>
      <c r="E45" s="224"/>
      <c r="F45" s="224"/>
      <c r="G45" s="224"/>
    </row>
    <row r="46" spans="1:12" x14ac:dyDescent="0.25">
      <c r="B46" s="225" t="s">
        <v>493</v>
      </c>
      <c r="C46" s="224"/>
      <c r="D46" s="224"/>
      <c r="E46" s="224"/>
      <c r="F46" s="224"/>
      <c r="G46" s="224"/>
    </row>
    <row r="47" spans="1:12" x14ac:dyDescent="0.25">
      <c r="B47" s="225" t="s">
        <v>494</v>
      </c>
      <c r="C47" s="224"/>
      <c r="D47" s="224"/>
      <c r="E47" s="224"/>
      <c r="F47" s="224"/>
      <c r="G47" s="224"/>
    </row>
    <row r="48" spans="1:12" x14ac:dyDescent="0.25">
      <c r="B48" s="225"/>
      <c r="C48" s="224"/>
      <c r="D48" s="224"/>
      <c r="E48" s="224"/>
      <c r="F48" s="224"/>
      <c r="G48" s="224"/>
    </row>
    <row r="49" spans="2:7" x14ac:dyDescent="0.25">
      <c r="B49" s="225" t="s">
        <v>495</v>
      </c>
      <c r="C49" s="224"/>
      <c r="D49" s="224">
        <v>0</v>
      </c>
      <c r="E49" s="224">
        <v>0</v>
      </c>
      <c r="F49" s="224">
        <v>0</v>
      </c>
      <c r="G49" s="224">
        <v>0</v>
      </c>
    </row>
    <row r="50" spans="2:7" ht="29.25" x14ac:dyDescent="0.25">
      <c r="B50" s="233" t="s">
        <v>496</v>
      </c>
      <c r="C50" s="224"/>
      <c r="D50" s="224"/>
      <c r="E50" s="224"/>
      <c r="F50" s="224"/>
      <c r="G50" s="224"/>
    </row>
    <row r="51" spans="2:7" x14ac:dyDescent="0.25">
      <c r="B51" s="207" t="s">
        <v>497</v>
      </c>
      <c r="C51" s="210"/>
      <c r="D51" s="210"/>
      <c r="E51" s="210"/>
      <c r="F51" s="210"/>
      <c r="G51" s="210"/>
    </row>
  </sheetData>
  <mergeCells count="8">
    <mergeCell ref="G23:H23"/>
    <mergeCell ref="G19:H19"/>
    <mergeCell ref="C20:F20"/>
    <mergeCell ref="B1:F1"/>
    <mergeCell ref="G17:H17"/>
    <mergeCell ref="G18:H18"/>
    <mergeCell ref="G21:H21"/>
    <mergeCell ref="G22:H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370"/>
  <sheetViews>
    <sheetView topLeftCell="A77" workbookViewId="0">
      <selection activeCell="H72" sqref="H72"/>
    </sheetView>
  </sheetViews>
  <sheetFormatPr defaultColWidth="8.7109375" defaultRowHeight="14.25" x14ac:dyDescent="0.2"/>
  <cols>
    <col min="1" max="1" width="23.28515625" style="240" customWidth="1"/>
    <col min="2" max="2" width="38.42578125" style="210" customWidth="1"/>
    <col min="3" max="3" width="13.140625" style="210" customWidth="1"/>
    <col min="4" max="4" width="15.28515625" style="210" customWidth="1"/>
    <col min="5" max="5" width="11.7109375" style="210" bestFit="1" customWidth="1"/>
    <col min="6" max="6" width="11.7109375" style="210" customWidth="1"/>
    <col min="7" max="7" width="11.42578125" style="210" customWidth="1"/>
    <col min="8" max="8" width="50.28515625" style="209" customWidth="1"/>
    <col min="9" max="9" width="32.28515625" style="210" customWidth="1"/>
    <col min="10" max="10" width="31.140625" style="210" customWidth="1"/>
    <col min="11" max="254" width="8.7109375" style="210"/>
    <col min="255" max="255" width="20.42578125" style="210" customWidth="1"/>
    <col min="256" max="256" width="14.140625" style="210" customWidth="1"/>
    <col min="257" max="257" width="13.7109375" style="210" customWidth="1"/>
    <col min="258" max="260" width="11.7109375" style="210" bestFit="1" customWidth="1"/>
    <col min="261" max="261" width="12.7109375" style="210" customWidth="1"/>
    <col min="262" max="262" width="11.7109375" style="210" bestFit="1" customWidth="1"/>
    <col min="263" max="263" width="13.140625" style="210" customWidth="1"/>
    <col min="264" max="264" width="27.7109375" style="210" customWidth="1"/>
    <col min="265" max="510" width="8.7109375" style="210"/>
    <col min="511" max="511" width="20.42578125" style="210" customWidth="1"/>
    <col min="512" max="512" width="14.140625" style="210" customWidth="1"/>
    <col min="513" max="513" width="13.7109375" style="210" customWidth="1"/>
    <col min="514" max="516" width="11.7109375" style="210" bestFit="1" customWidth="1"/>
    <col min="517" max="517" width="12.7109375" style="210" customWidth="1"/>
    <col min="518" max="518" width="11.7109375" style="210" bestFit="1" customWidth="1"/>
    <col min="519" max="519" width="13.140625" style="210" customWidth="1"/>
    <col min="520" max="520" width="27.7109375" style="210" customWidth="1"/>
    <col min="521" max="766" width="8.7109375" style="210"/>
    <col min="767" max="767" width="20.42578125" style="210" customWidth="1"/>
    <col min="768" max="768" width="14.140625" style="210" customWidth="1"/>
    <col min="769" max="769" width="13.7109375" style="210" customWidth="1"/>
    <col min="770" max="772" width="11.7109375" style="210" bestFit="1" customWidth="1"/>
    <col min="773" max="773" width="12.7109375" style="210" customWidth="1"/>
    <col min="774" max="774" width="11.7109375" style="210" bestFit="1" customWidth="1"/>
    <col min="775" max="775" width="13.140625" style="210" customWidth="1"/>
    <col min="776" max="776" width="27.7109375" style="210" customWidth="1"/>
    <col min="777" max="1022" width="8.7109375" style="210"/>
    <col min="1023" max="1023" width="20.42578125" style="210" customWidth="1"/>
    <col min="1024" max="1024" width="14.140625" style="210" customWidth="1"/>
    <col min="1025" max="1025" width="13.7109375" style="210" customWidth="1"/>
    <col min="1026" max="1028" width="11.7109375" style="210" bestFit="1" customWidth="1"/>
    <col min="1029" max="1029" width="12.7109375" style="210" customWidth="1"/>
    <col min="1030" max="1030" width="11.7109375" style="210" bestFit="1" customWidth="1"/>
    <col min="1031" max="1031" width="13.140625" style="210" customWidth="1"/>
    <col min="1032" max="1032" width="27.7109375" style="210" customWidth="1"/>
    <col min="1033" max="1278" width="8.7109375" style="210"/>
    <col min="1279" max="1279" width="20.42578125" style="210" customWidth="1"/>
    <col min="1280" max="1280" width="14.140625" style="210" customWidth="1"/>
    <col min="1281" max="1281" width="13.7109375" style="210" customWidth="1"/>
    <col min="1282" max="1284" width="11.7109375" style="210" bestFit="1" customWidth="1"/>
    <col min="1285" max="1285" width="12.7109375" style="210" customWidth="1"/>
    <col min="1286" max="1286" width="11.7109375" style="210" bestFit="1" customWidth="1"/>
    <col min="1287" max="1287" width="13.140625" style="210" customWidth="1"/>
    <col min="1288" max="1288" width="27.7109375" style="210" customWidth="1"/>
    <col min="1289" max="1534" width="8.7109375" style="210"/>
    <col min="1535" max="1535" width="20.42578125" style="210" customWidth="1"/>
    <col min="1536" max="1536" width="14.140625" style="210" customWidth="1"/>
    <col min="1537" max="1537" width="13.7109375" style="210" customWidth="1"/>
    <col min="1538" max="1540" width="11.7109375" style="210" bestFit="1" customWidth="1"/>
    <col min="1541" max="1541" width="12.7109375" style="210" customWidth="1"/>
    <col min="1542" max="1542" width="11.7109375" style="210" bestFit="1" customWidth="1"/>
    <col min="1543" max="1543" width="13.140625" style="210" customWidth="1"/>
    <col min="1544" max="1544" width="27.7109375" style="210" customWidth="1"/>
    <col min="1545" max="1790" width="8.7109375" style="210"/>
    <col min="1791" max="1791" width="20.42578125" style="210" customWidth="1"/>
    <col min="1792" max="1792" width="14.140625" style="210" customWidth="1"/>
    <col min="1793" max="1793" width="13.7109375" style="210" customWidth="1"/>
    <col min="1794" max="1796" width="11.7109375" style="210" bestFit="1" customWidth="1"/>
    <col min="1797" max="1797" width="12.7109375" style="210" customWidth="1"/>
    <col min="1798" max="1798" width="11.7109375" style="210" bestFit="1" customWidth="1"/>
    <col min="1799" max="1799" width="13.140625" style="210" customWidth="1"/>
    <col min="1800" max="1800" width="27.7109375" style="210" customWidth="1"/>
    <col min="1801" max="2046" width="8.7109375" style="210"/>
    <col min="2047" max="2047" width="20.42578125" style="210" customWidth="1"/>
    <col min="2048" max="2048" width="14.140625" style="210" customWidth="1"/>
    <col min="2049" max="2049" width="13.7109375" style="210" customWidth="1"/>
    <col min="2050" max="2052" width="11.7109375" style="210" bestFit="1" customWidth="1"/>
    <col min="2053" max="2053" width="12.7109375" style="210" customWidth="1"/>
    <col min="2054" max="2054" width="11.7109375" style="210" bestFit="1" customWidth="1"/>
    <col min="2055" max="2055" width="13.140625" style="210" customWidth="1"/>
    <col min="2056" max="2056" width="27.7109375" style="210" customWidth="1"/>
    <col min="2057" max="2302" width="8.7109375" style="210"/>
    <col min="2303" max="2303" width="20.42578125" style="210" customWidth="1"/>
    <col min="2304" max="2304" width="14.140625" style="210" customWidth="1"/>
    <col min="2305" max="2305" width="13.7109375" style="210" customWidth="1"/>
    <col min="2306" max="2308" width="11.7109375" style="210" bestFit="1" customWidth="1"/>
    <col min="2309" max="2309" width="12.7109375" style="210" customWidth="1"/>
    <col min="2310" max="2310" width="11.7109375" style="210" bestFit="1" customWidth="1"/>
    <col min="2311" max="2311" width="13.140625" style="210" customWidth="1"/>
    <col min="2312" max="2312" width="27.7109375" style="210" customWidth="1"/>
    <col min="2313" max="2558" width="8.7109375" style="210"/>
    <col min="2559" max="2559" width="20.42578125" style="210" customWidth="1"/>
    <col min="2560" max="2560" width="14.140625" style="210" customWidth="1"/>
    <col min="2561" max="2561" width="13.7109375" style="210" customWidth="1"/>
    <col min="2562" max="2564" width="11.7109375" style="210" bestFit="1" customWidth="1"/>
    <col min="2565" max="2565" width="12.7109375" style="210" customWidth="1"/>
    <col min="2566" max="2566" width="11.7109375" style="210" bestFit="1" customWidth="1"/>
    <col min="2567" max="2567" width="13.140625" style="210" customWidth="1"/>
    <col min="2568" max="2568" width="27.7109375" style="210" customWidth="1"/>
    <col min="2569" max="2814" width="8.7109375" style="210"/>
    <col min="2815" max="2815" width="20.42578125" style="210" customWidth="1"/>
    <col min="2816" max="2816" width="14.140625" style="210" customWidth="1"/>
    <col min="2817" max="2817" width="13.7109375" style="210" customWidth="1"/>
    <col min="2818" max="2820" width="11.7109375" style="210" bestFit="1" customWidth="1"/>
    <col min="2821" max="2821" width="12.7109375" style="210" customWidth="1"/>
    <col min="2822" max="2822" width="11.7109375" style="210" bestFit="1" customWidth="1"/>
    <col min="2823" max="2823" width="13.140625" style="210" customWidth="1"/>
    <col min="2824" max="2824" width="27.7109375" style="210" customWidth="1"/>
    <col min="2825" max="3070" width="8.7109375" style="210"/>
    <col min="3071" max="3071" width="20.42578125" style="210" customWidth="1"/>
    <col min="3072" max="3072" width="14.140625" style="210" customWidth="1"/>
    <col min="3073" max="3073" width="13.7109375" style="210" customWidth="1"/>
    <col min="3074" max="3076" width="11.7109375" style="210" bestFit="1" customWidth="1"/>
    <col min="3077" max="3077" width="12.7109375" style="210" customWidth="1"/>
    <col min="3078" max="3078" width="11.7109375" style="210" bestFit="1" customWidth="1"/>
    <col min="3079" max="3079" width="13.140625" style="210" customWidth="1"/>
    <col min="3080" max="3080" width="27.7109375" style="210" customWidth="1"/>
    <col min="3081" max="3326" width="8.7109375" style="210"/>
    <col min="3327" max="3327" width="20.42578125" style="210" customWidth="1"/>
    <col min="3328" max="3328" width="14.140625" style="210" customWidth="1"/>
    <col min="3329" max="3329" width="13.7109375" style="210" customWidth="1"/>
    <col min="3330" max="3332" width="11.7109375" style="210" bestFit="1" customWidth="1"/>
    <col min="3333" max="3333" width="12.7109375" style="210" customWidth="1"/>
    <col min="3334" max="3334" width="11.7109375" style="210" bestFit="1" customWidth="1"/>
    <col min="3335" max="3335" width="13.140625" style="210" customWidth="1"/>
    <col min="3336" max="3336" width="27.7109375" style="210" customWidth="1"/>
    <col min="3337" max="3582" width="8.7109375" style="210"/>
    <col min="3583" max="3583" width="20.42578125" style="210" customWidth="1"/>
    <col min="3584" max="3584" width="14.140625" style="210" customWidth="1"/>
    <col min="3585" max="3585" width="13.7109375" style="210" customWidth="1"/>
    <col min="3586" max="3588" width="11.7109375" style="210" bestFit="1" customWidth="1"/>
    <col min="3589" max="3589" width="12.7109375" style="210" customWidth="1"/>
    <col min="3590" max="3590" width="11.7109375" style="210" bestFit="1" customWidth="1"/>
    <col min="3591" max="3591" width="13.140625" style="210" customWidth="1"/>
    <col min="3592" max="3592" width="27.7109375" style="210" customWidth="1"/>
    <col min="3593" max="3838" width="8.7109375" style="210"/>
    <col min="3839" max="3839" width="20.42578125" style="210" customWidth="1"/>
    <col min="3840" max="3840" width="14.140625" style="210" customWidth="1"/>
    <col min="3841" max="3841" width="13.7109375" style="210" customWidth="1"/>
    <col min="3842" max="3844" width="11.7109375" style="210" bestFit="1" customWidth="1"/>
    <col min="3845" max="3845" width="12.7109375" style="210" customWidth="1"/>
    <col min="3846" max="3846" width="11.7109375" style="210" bestFit="1" customWidth="1"/>
    <col min="3847" max="3847" width="13.140625" style="210" customWidth="1"/>
    <col min="3848" max="3848" width="27.7109375" style="210" customWidth="1"/>
    <col min="3849" max="4094" width="8.7109375" style="210"/>
    <col min="4095" max="4095" width="20.42578125" style="210" customWidth="1"/>
    <col min="4096" max="4096" width="14.140625" style="210" customWidth="1"/>
    <col min="4097" max="4097" width="13.7109375" style="210" customWidth="1"/>
    <col min="4098" max="4100" width="11.7109375" style="210" bestFit="1" customWidth="1"/>
    <col min="4101" max="4101" width="12.7109375" style="210" customWidth="1"/>
    <col min="4102" max="4102" width="11.7109375" style="210" bestFit="1" customWidth="1"/>
    <col min="4103" max="4103" width="13.140625" style="210" customWidth="1"/>
    <col min="4104" max="4104" width="27.7109375" style="210" customWidth="1"/>
    <col min="4105" max="4350" width="8.7109375" style="210"/>
    <col min="4351" max="4351" width="20.42578125" style="210" customWidth="1"/>
    <col min="4352" max="4352" width="14.140625" style="210" customWidth="1"/>
    <col min="4353" max="4353" width="13.7109375" style="210" customWidth="1"/>
    <col min="4354" max="4356" width="11.7109375" style="210" bestFit="1" customWidth="1"/>
    <col min="4357" max="4357" width="12.7109375" style="210" customWidth="1"/>
    <col min="4358" max="4358" width="11.7109375" style="210" bestFit="1" customWidth="1"/>
    <col min="4359" max="4359" width="13.140625" style="210" customWidth="1"/>
    <col min="4360" max="4360" width="27.7109375" style="210" customWidth="1"/>
    <col min="4361" max="4606" width="8.7109375" style="210"/>
    <col min="4607" max="4607" width="20.42578125" style="210" customWidth="1"/>
    <col min="4608" max="4608" width="14.140625" style="210" customWidth="1"/>
    <col min="4609" max="4609" width="13.7109375" style="210" customWidth="1"/>
    <col min="4610" max="4612" width="11.7109375" style="210" bestFit="1" customWidth="1"/>
    <col min="4613" max="4613" width="12.7109375" style="210" customWidth="1"/>
    <col min="4614" max="4614" width="11.7109375" style="210" bestFit="1" customWidth="1"/>
    <col min="4615" max="4615" width="13.140625" style="210" customWidth="1"/>
    <col min="4616" max="4616" width="27.7109375" style="210" customWidth="1"/>
    <col min="4617" max="4862" width="8.7109375" style="210"/>
    <col min="4863" max="4863" width="20.42578125" style="210" customWidth="1"/>
    <col min="4864" max="4864" width="14.140625" style="210" customWidth="1"/>
    <col min="4865" max="4865" width="13.7109375" style="210" customWidth="1"/>
    <col min="4866" max="4868" width="11.7109375" style="210" bestFit="1" customWidth="1"/>
    <col min="4869" max="4869" width="12.7109375" style="210" customWidth="1"/>
    <col min="4870" max="4870" width="11.7109375" style="210" bestFit="1" customWidth="1"/>
    <col min="4871" max="4871" width="13.140625" style="210" customWidth="1"/>
    <col min="4872" max="4872" width="27.7109375" style="210" customWidth="1"/>
    <col min="4873" max="5118" width="8.7109375" style="210"/>
    <col min="5119" max="5119" width="20.42578125" style="210" customWidth="1"/>
    <col min="5120" max="5120" width="14.140625" style="210" customWidth="1"/>
    <col min="5121" max="5121" width="13.7109375" style="210" customWidth="1"/>
    <col min="5122" max="5124" width="11.7109375" style="210" bestFit="1" customWidth="1"/>
    <col min="5125" max="5125" width="12.7109375" style="210" customWidth="1"/>
    <col min="5126" max="5126" width="11.7109375" style="210" bestFit="1" customWidth="1"/>
    <col min="5127" max="5127" width="13.140625" style="210" customWidth="1"/>
    <col min="5128" max="5128" width="27.7109375" style="210" customWidth="1"/>
    <col min="5129" max="5374" width="8.7109375" style="210"/>
    <col min="5375" max="5375" width="20.42578125" style="210" customWidth="1"/>
    <col min="5376" max="5376" width="14.140625" style="210" customWidth="1"/>
    <col min="5377" max="5377" width="13.7109375" style="210" customWidth="1"/>
    <col min="5378" max="5380" width="11.7109375" style="210" bestFit="1" customWidth="1"/>
    <col min="5381" max="5381" width="12.7109375" style="210" customWidth="1"/>
    <col min="5382" max="5382" width="11.7109375" style="210" bestFit="1" customWidth="1"/>
    <col min="5383" max="5383" width="13.140625" style="210" customWidth="1"/>
    <col min="5384" max="5384" width="27.7109375" style="210" customWidth="1"/>
    <col min="5385" max="5630" width="8.7109375" style="210"/>
    <col min="5631" max="5631" width="20.42578125" style="210" customWidth="1"/>
    <col min="5632" max="5632" width="14.140625" style="210" customWidth="1"/>
    <col min="5633" max="5633" width="13.7109375" style="210" customWidth="1"/>
    <col min="5634" max="5636" width="11.7109375" style="210" bestFit="1" customWidth="1"/>
    <col min="5637" max="5637" width="12.7109375" style="210" customWidth="1"/>
    <col min="5638" max="5638" width="11.7109375" style="210" bestFit="1" customWidth="1"/>
    <col min="5639" max="5639" width="13.140625" style="210" customWidth="1"/>
    <col min="5640" max="5640" width="27.7109375" style="210" customWidth="1"/>
    <col min="5641" max="5886" width="8.7109375" style="210"/>
    <col min="5887" max="5887" width="20.42578125" style="210" customWidth="1"/>
    <col min="5888" max="5888" width="14.140625" style="210" customWidth="1"/>
    <col min="5889" max="5889" width="13.7109375" style="210" customWidth="1"/>
    <col min="5890" max="5892" width="11.7109375" style="210" bestFit="1" customWidth="1"/>
    <col min="5893" max="5893" width="12.7109375" style="210" customWidth="1"/>
    <col min="5894" max="5894" width="11.7109375" style="210" bestFit="1" customWidth="1"/>
    <col min="5895" max="5895" width="13.140625" style="210" customWidth="1"/>
    <col min="5896" max="5896" width="27.7109375" style="210" customWidth="1"/>
    <col min="5897" max="6142" width="8.7109375" style="210"/>
    <col min="6143" max="6143" width="20.42578125" style="210" customWidth="1"/>
    <col min="6144" max="6144" width="14.140625" style="210" customWidth="1"/>
    <col min="6145" max="6145" width="13.7109375" style="210" customWidth="1"/>
    <col min="6146" max="6148" width="11.7109375" style="210" bestFit="1" customWidth="1"/>
    <col min="6149" max="6149" width="12.7109375" style="210" customWidth="1"/>
    <col min="6150" max="6150" width="11.7109375" style="210" bestFit="1" customWidth="1"/>
    <col min="6151" max="6151" width="13.140625" style="210" customWidth="1"/>
    <col min="6152" max="6152" width="27.7109375" style="210" customWidth="1"/>
    <col min="6153" max="6398" width="8.7109375" style="210"/>
    <col min="6399" max="6399" width="20.42578125" style="210" customWidth="1"/>
    <col min="6400" max="6400" width="14.140625" style="210" customWidth="1"/>
    <col min="6401" max="6401" width="13.7109375" style="210" customWidth="1"/>
    <col min="6402" max="6404" width="11.7109375" style="210" bestFit="1" customWidth="1"/>
    <col min="6405" max="6405" width="12.7109375" style="210" customWidth="1"/>
    <col min="6406" max="6406" width="11.7109375" style="210" bestFit="1" customWidth="1"/>
    <col min="6407" max="6407" width="13.140625" style="210" customWidth="1"/>
    <col min="6408" max="6408" width="27.7109375" style="210" customWidth="1"/>
    <col min="6409" max="6654" width="8.7109375" style="210"/>
    <col min="6655" max="6655" width="20.42578125" style="210" customWidth="1"/>
    <col min="6656" max="6656" width="14.140625" style="210" customWidth="1"/>
    <col min="6657" max="6657" width="13.7109375" style="210" customWidth="1"/>
    <col min="6658" max="6660" width="11.7109375" style="210" bestFit="1" customWidth="1"/>
    <col min="6661" max="6661" width="12.7109375" style="210" customWidth="1"/>
    <col min="6662" max="6662" width="11.7109375" style="210" bestFit="1" customWidth="1"/>
    <col min="6663" max="6663" width="13.140625" style="210" customWidth="1"/>
    <col min="6664" max="6664" width="27.7109375" style="210" customWidth="1"/>
    <col min="6665" max="6910" width="8.7109375" style="210"/>
    <col min="6911" max="6911" width="20.42578125" style="210" customWidth="1"/>
    <col min="6912" max="6912" width="14.140625" style="210" customWidth="1"/>
    <col min="6913" max="6913" width="13.7109375" style="210" customWidth="1"/>
    <col min="6914" max="6916" width="11.7109375" style="210" bestFit="1" customWidth="1"/>
    <col min="6917" max="6917" width="12.7109375" style="210" customWidth="1"/>
    <col min="6918" max="6918" width="11.7109375" style="210" bestFit="1" customWidth="1"/>
    <col min="6919" max="6919" width="13.140625" style="210" customWidth="1"/>
    <col min="6920" max="6920" width="27.7109375" style="210" customWidth="1"/>
    <col min="6921" max="7166" width="8.7109375" style="210"/>
    <col min="7167" max="7167" width="20.42578125" style="210" customWidth="1"/>
    <col min="7168" max="7168" width="14.140625" style="210" customWidth="1"/>
    <col min="7169" max="7169" width="13.7109375" style="210" customWidth="1"/>
    <col min="7170" max="7172" width="11.7109375" style="210" bestFit="1" customWidth="1"/>
    <col min="7173" max="7173" width="12.7109375" style="210" customWidth="1"/>
    <col min="7174" max="7174" width="11.7109375" style="210" bestFit="1" customWidth="1"/>
    <col min="7175" max="7175" width="13.140625" style="210" customWidth="1"/>
    <col min="7176" max="7176" width="27.7109375" style="210" customWidth="1"/>
    <col min="7177" max="7422" width="8.7109375" style="210"/>
    <col min="7423" max="7423" width="20.42578125" style="210" customWidth="1"/>
    <col min="7424" max="7424" width="14.140625" style="210" customWidth="1"/>
    <col min="7425" max="7425" width="13.7109375" style="210" customWidth="1"/>
    <col min="7426" max="7428" width="11.7109375" style="210" bestFit="1" customWidth="1"/>
    <col min="7429" max="7429" width="12.7109375" style="210" customWidth="1"/>
    <col min="7430" max="7430" width="11.7109375" style="210" bestFit="1" customWidth="1"/>
    <col min="7431" max="7431" width="13.140625" style="210" customWidth="1"/>
    <col min="7432" max="7432" width="27.7109375" style="210" customWidth="1"/>
    <col min="7433" max="7678" width="8.7109375" style="210"/>
    <col min="7679" max="7679" width="20.42578125" style="210" customWidth="1"/>
    <col min="7680" max="7680" width="14.140625" style="210" customWidth="1"/>
    <col min="7681" max="7681" width="13.7109375" style="210" customWidth="1"/>
    <col min="7682" max="7684" width="11.7109375" style="210" bestFit="1" customWidth="1"/>
    <col min="7685" max="7685" width="12.7109375" style="210" customWidth="1"/>
    <col min="7686" max="7686" width="11.7109375" style="210" bestFit="1" customWidth="1"/>
    <col min="7687" max="7687" width="13.140625" style="210" customWidth="1"/>
    <col min="7688" max="7688" width="27.7109375" style="210" customWidth="1"/>
    <col min="7689" max="7934" width="8.7109375" style="210"/>
    <col min="7935" max="7935" width="20.42578125" style="210" customWidth="1"/>
    <col min="7936" max="7936" width="14.140625" style="210" customWidth="1"/>
    <col min="7937" max="7937" width="13.7109375" style="210" customWidth="1"/>
    <col min="7938" max="7940" width="11.7109375" style="210" bestFit="1" customWidth="1"/>
    <col min="7941" max="7941" width="12.7109375" style="210" customWidth="1"/>
    <col min="7942" max="7942" width="11.7109375" style="210" bestFit="1" customWidth="1"/>
    <col min="7943" max="7943" width="13.140625" style="210" customWidth="1"/>
    <col min="7944" max="7944" width="27.7109375" style="210" customWidth="1"/>
    <col min="7945" max="8190" width="8.7109375" style="210"/>
    <col min="8191" max="8191" width="20.42578125" style="210" customWidth="1"/>
    <col min="8192" max="8192" width="14.140625" style="210" customWidth="1"/>
    <col min="8193" max="8193" width="13.7109375" style="210" customWidth="1"/>
    <col min="8194" max="8196" width="11.7109375" style="210" bestFit="1" customWidth="1"/>
    <col min="8197" max="8197" width="12.7109375" style="210" customWidth="1"/>
    <col min="8198" max="8198" width="11.7109375" style="210" bestFit="1" customWidth="1"/>
    <col min="8199" max="8199" width="13.140625" style="210" customWidth="1"/>
    <col min="8200" max="8200" width="27.7109375" style="210" customWidth="1"/>
    <col min="8201" max="8446" width="8.7109375" style="210"/>
    <col min="8447" max="8447" width="20.42578125" style="210" customWidth="1"/>
    <col min="8448" max="8448" width="14.140625" style="210" customWidth="1"/>
    <col min="8449" max="8449" width="13.7109375" style="210" customWidth="1"/>
    <col min="8450" max="8452" width="11.7109375" style="210" bestFit="1" customWidth="1"/>
    <col min="8453" max="8453" width="12.7109375" style="210" customWidth="1"/>
    <col min="8454" max="8454" width="11.7109375" style="210" bestFit="1" customWidth="1"/>
    <col min="8455" max="8455" width="13.140625" style="210" customWidth="1"/>
    <col min="8456" max="8456" width="27.7109375" style="210" customWidth="1"/>
    <col min="8457" max="8702" width="8.7109375" style="210"/>
    <col min="8703" max="8703" width="20.42578125" style="210" customWidth="1"/>
    <col min="8704" max="8704" width="14.140625" style="210" customWidth="1"/>
    <col min="8705" max="8705" width="13.7109375" style="210" customWidth="1"/>
    <col min="8706" max="8708" width="11.7109375" style="210" bestFit="1" customWidth="1"/>
    <col min="8709" max="8709" width="12.7109375" style="210" customWidth="1"/>
    <col min="8710" max="8710" width="11.7109375" style="210" bestFit="1" customWidth="1"/>
    <col min="8711" max="8711" width="13.140625" style="210" customWidth="1"/>
    <col min="8712" max="8712" width="27.7109375" style="210" customWidth="1"/>
    <col min="8713" max="8958" width="8.7109375" style="210"/>
    <col min="8959" max="8959" width="20.42578125" style="210" customWidth="1"/>
    <col min="8960" max="8960" width="14.140625" style="210" customWidth="1"/>
    <col min="8961" max="8961" width="13.7109375" style="210" customWidth="1"/>
    <col min="8962" max="8964" width="11.7109375" style="210" bestFit="1" customWidth="1"/>
    <col min="8965" max="8965" width="12.7109375" style="210" customWidth="1"/>
    <col min="8966" max="8966" width="11.7109375" style="210" bestFit="1" customWidth="1"/>
    <col min="8967" max="8967" width="13.140625" style="210" customWidth="1"/>
    <col min="8968" max="8968" width="27.7109375" style="210" customWidth="1"/>
    <col min="8969" max="9214" width="8.7109375" style="210"/>
    <col min="9215" max="9215" width="20.42578125" style="210" customWidth="1"/>
    <col min="9216" max="9216" width="14.140625" style="210" customWidth="1"/>
    <col min="9217" max="9217" width="13.7109375" style="210" customWidth="1"/>
    <col min="9218" max="9220" width="11.7109375" style="210" bestFit="1" customWidth="1"/>
    <col min="9221" max="9221" width="12.7109375" style="210" customWidth="1"/>
    <col min="9222" max="9222" width="11.7109375" style="210" bestFit="1" customWidth="1"/>
    <col min="9223" max="9223" width="13.140625" style="210" customWidth="1"/>
    <col min="9224" max="9224" width="27.7109375" style="210" customWidth="1"/>
    <col min="9225" max="9470" width="8.7109375" style="210"/>
    <col min="9471" max="9471" width="20.42578125" style="210" customWidth="1"/>
    <col min="9472" max="9472" width="14.140625" style="210" customWidth="1"/>
    <col min="9473" max="9473" width="13.7109375" style="210" customWidth="1"/>
    <col min="9474" max="9476" width="11.7109375" style="210" bestFit="1" customWidth="1"/>
    <col min="9477" max="9477" width="12.7109375" style="210" customWidth="1"/>
    <col min="9478" max="9478" width="11.7109375" style="210" bestFit="1" customWidth="1"/>
    <col min="9479" max="9479" width="13.140625" style="210" customWidth="1"/>
    <col min="9480" max="9480" width="27.7109375" style="210" customWidth="1"/>
    <col min="9481" max="9726" width="8.7109375" style="210"/>
    <col min="9727" max="9727" width="20.42578125" style="210" customWidth="1"/>
    <col min="9728" max="9728" width="14.140625" style="210" customWidth="1"/>
    <col min="9729" max="9729" width="13.7109375" style="210" customWidth="1"/>
    <col min="9730" max="9732" width="11.7109375" style="210" bestFit="1" customWidth="1"/>
    <col min="9733" max="9733" width="12.7109375" style="210" customWidth="1"/>
    <col min="9734" max="9734" width="11.7109375" style="210" bestFit="1" customWidth="1"/>
    <col min="9735" max="9735" width="13.140625" style="210" customWidth="1"/>
    <col min="9736" max="9736" width="27.7109375" style="210" customWidth="1"/>
    <col min="9737" max="9982" width="8.7109375" style="210"/>
    <col min="9983" max="9983" width="20.42578125" style="210" customWidth="1"/>
    <col min="9984" max="9984" width="14.140625" style="210" customWidth="1"/>
    <col min="9985" max="9985" width="13.7109375" style="210" customWidth="1"/>
    <col min="9986" max="9988" width="11.7109375" style="210" bestFit="1" customWidth="1"/>
    <col min="9989" max="9989" width="12.7109375" style="210" customWidth="1"/>
    <col min="9990" max="9990" width="11.7109375" style="210" bestFit="1" customWidth="1"/>
    <col min="9991" max="9991" width="13.140625" style="210" customWidth="1"/>
    <col min="9992" max="9992" width="27.7109375" style="210" customWidth="1"/>
    <col min="9993" max="10238" width="8.7109375" style="210"/>
    <col min="10239" max="10239" width="20.42578125" style="210" customWidth="1"/>
    <col min="10240" max="10240" width="14.140625" style="210" customWidth="1"/>
    <col min="10241" max="10241" width="13.7109375" style="210" customWidth="1"/>
    <col min="10242" max="10244" width="11.7109375" style="210" bestFit="1" customWidth="1"/>
    <col min="10245" max="10245" width="12.7109375" style="210" customWidth="1"/>
    <col min="10246" max="10246" width="11.7109375" style="210" bestFit="1" customWidth="1"/>
    <col min="10247" max="10247" width="13.140625" style="210" customWidth="1"/>
    <col min="10248" max="10248" width="27.7109375" style="210" customWidth="1"/>
    <col min="10249" max="10494" width="8.7109375" style="210"/>
    <col min="10495" max="10495" width="20.42578125" style="210" customWidth="1"/>
    <col min="10496" max="10496" width="14.140625" style="210" customWidth="1"/>
    <col min="10497" max="10497" width="13.7109375" style="210" customWidth="1"/>
    <col min="10498" max="10500" width="11.7109375" style="210" bestFit="1" customWidth="1"/>
    <col min="10501" max="10501" width="12.7109375" style="210" customWidth="1"/>
    <col min="10502" max="10502" width="11.7109375" style="210" bestFit="1" customWidth="1"/>
    <col min="10503" max="10503" width="13.140625" style="210" customWidth="1"/>
    <col min="10504" max="10504" width="27.7109375" style="210" customWidth="1"/>
    <col min="10505" max="10750" width="8.7109375" style="210"/>
    <col min="10751" max="10751" width="20.42578125" style="210" customWidth="1"/>
    <col min="10752" max="10752" width="14.140625" style="210" customWidth="1"/>
    <col min="10753" max="10753" width="13.7109375" style="210" customWidth="1"/>
    <col min="10754" max="10756" width="11.7109375" style="210" bestFit="1" customWidth="1"/>
    <col min="10757" max="10757" width="12.7109375" style="210" customWidth="1"/>
    <col min="10758" max="10758" width="11.7109375" style="210" bestFit="1" customWidth="1"/>
    <col min="10759" max="10759" width="13.140625" style="210" customWidth="1"/>
    <col min="10760" max="10760" width="27.7109375" style="210" customWidth="1"/>
    <col min="10761" max="11006" width="8.7109375" style="210"/>
    <col min="11007" max="11007" width="20.42578125" style="210" customWidth="1"/>
    <col min="11008" max="11008" width="14.140625" style="210" customWidth="1"/>
    <col min="11009" max="11009" width="13.7109375" style="210" customWidth="1"/>
    <col min="11010" max="11012" width="11.7109375" style="210" bestFit="1" customWidth="1"/>
    <col min="11013" max="11013" width="12.7109375" style="210" customWidth="1"/>
    <col min="11014" max="11014" width="11.7109375" style="210" bestFit="1" customWidth="1"/>
    <col min="11015" max="11015" width="13.140625" style="210" customWidth="1"/>
    <col min="11016" max="11016" width="27.7109375" style="210" customWidth="1"/>
    <col min="11017" max="11262" width="8.7109375" style="210"/>
    <col min="11263" max="11263" width="20.42578125" style="210" customWidth="1"/>
    <col min="11264" max="11264" width="14.140625" style="210" customWidth="1"/>
    <col min="11265" max="11265" width="13.7109375" style="210" customWidth="1"/>
    <col min="11266" max="11268" width="11.7109375" style="210" bestFit="1" customWidth="1"/>
    <col min="11269" max="11269" width="12.7109375" style="210" customWidth="1"/>
    <col min="11270" max="11270" width="11.7109375" style="210" bestFit="1" customWidth="1"/>
    <col min="11271" max="11271" width="13.140625" style="210" customWidth="1"/>
    <col min="11272" max="11272" width="27.7109375" style="210" customWidth="1"/>
    <col min="11273" max="11518" width="8.7109375" style="210"/>
    <col min="11519" max="11519" width="20.42578125" style="210" customWidth="1"/>
    <col min="11520" max="11520" width="14.140625" style="210" customWidth="1"/>
    <col min="11521" max="11521" width="13.7109375" style="210" customWidth="1"/>
    <col min="11522" max="11524" width="11.7109375" style="210" bestFit="1" customWidth="1"/>
    <col min="11525" max="11525" width="12.7109375" style="210" customWidth="1"/>
    <col min="11526" max="11526" width="11.7109375" style="210" bestFit="1" customWidth="1"/>
    <col min="11527" max="11527" width="13.140625" style="210" customWidth="1"/>
    <col min="11528" max="11528" width="27.7109375" style="210" customWidth="1"/>
    <col min="11529" max="11774" width="8.7109375" style="210"/>
    <col min="11775" max="11775" width="20.42578125" style="210" customWidth="1"/>
    <col min="11776" max="11776" width="14.140625" style="210" customWidth="1"/>
    <col min="11777" max="11777" width="13.7109375" style="210" customWidth="1"/>
    <col min="11778" max="11780" width="11.7109375" style="210" bestFit="1" customWidth="1"/>
    <col min="11781" max="11781" width="12.7109375" style="210" customWidth="1"/>
    <col min="11782" max="11782" width="11.7109375" style="210" bestFit="1" customWidth="1"/>
    <col min="11783" max="11783" width="13.140625" style="210" customWidth="1"/>
    <col min="11784" max="11784" width="27.7109375" style="210" customWidth="1"/>
    <col min="11785" max="12030" width="8.7109375" style="210"/>
    <col min="12031" max="12031" width="20.42578125" style="210" customWidth="1"/>
    <col min="12032" max="12032" width="14.140625" style="210" customWidth="1"/>
    <col min="12033" max="12033" width="13.7109375" style="210" customWidth="1"/>
    <col min="12034" max="12036" width="11.7109375" style="210" bestFit="1" customWidth="1"/>
    <col min="12037" max="12037" width="12.7109375" style="210" customWidth="1"/>
    <col min="12038" max="12038" width="11.7109375" style="210" bestFit="1" customWidth="1"/>
    <col min="12039" max="12039" width="13.140625" style="210" customWidth="1"/>
    <col min="12040" max="12040" width="27.7109375" style="210" customWidth="1"/>
    <col min="12041" max="12286" width="8.7109375" style="210"/>
    <col min="12287" max="12287" width="20.42578125" style="210" customWidth="1"/>
    <col min="12288" max="12288" width="14.140625" style="210" customWidth="1"/>
    <col min="12289" max="12289" width="13.7109375" style="210" customWidth="1"/>
    <col min="12290" max="12292" width="11.7109375" style="210" bestFit="1" customWidth="1"/>
    <col min="12293" max="12293" width="12.7109375" style="210" customWidth="1"/>
    <col min="12294" max="12294" width="11.7109375" style="210" bestFit="1" customWidth="1"/>
    <col min="12295" max="12295" width="13.140625" style="210" customWidth="1"/>
    <col min="12296" max="12296" width="27.7109375" style="210" customWidth="1"/>
    <col min="12297" max="12542" width="8.7109375" style="210"/>
    <col min="12543" max="12543" width="20.42578125" style="210" customWidth="1"/>
    <col min="12544" max="12544" width="14.140625" style="210" customWidth="1"/>
    <col min="12545" max="12545" width="13.7109375" style="210" customWidth="1"/>
    <col min="12546" max="12548" width="11.7109375" style="210" bestFit="1" customWidth="1"/>
    <col min="12549" max="12549" width="12.7109375" style="210" customWidth="1"/>
    <col min="12550" max="12550" width="11.7109375" style="210" bestFit="1" customWidth="1"/>
    <col min="12551" max="12551" width="13.140625" style="210" customWidth="1"/>
    <col min="12552" max="12552" width="27.7109375" style="210" customWidth="1"/>
    <col min="12553" max="12798" width="8.7109375" style="210"/>
    <col min="12799" max="12799" width="20.42578125" style="210" customWidth="1"/>
    <col min="12800" max="12800" width="14.140625" style="210" customWidth="1"/>
    <col min="12801" max="12801" width="13.7109375" style="210" customWidth="1"/>
    <col min="12802" max="12804" width="11.7109375" style="210" bestFit="1" customWidth="1"/>
    <col min="12805" max="12805" width="12.7109375" style="210" customWidth="1"/>
    <col min="12806" max="12806" width="11.7109375" style="210" bestFit="1" customWidth="1"/>
    <col min="12807" max="12807" width="13.140625" style="210" customWidth="1"/>
    <col min="12808" max="12808" width="27.7109375" style="210" customWidth="1"/>
    <col min="12809" max="13054" width="8.7109375" style="210"/>
    <col min="13055" max="13055" width="20.42578125" style="210" customWidth="1"/>
    <col min="13056" max="13056" width="14.140625" style="210" customWidth="1"/>
    <col min="13057" max="13057" width="13.7109375" style="210" customWidth="1"/>
    <col min="13058" max="13060" width="11.7109375" style="210" bestFit="1" customWidth="1"/>
    <col min="13061" max="13061" width="12.7109375" style="210" customWidth="1"/>
    <col min="13062" max="13062" width="11.7109375" style="210" bestFit="1" customWidth="1"/>
    <col min="13063" max="13063" width="13.140625" style="210" customWidth="1"/>
    <col min="13064" max="13064" width="27.7109375" style="210" customWidth="1"/>
    <col min="13065" max="13310" width="8.7109375" style="210"/>
    <col min="13311" max="13311" width="20.42578125" style="210" customWidth="1"/>
    <col min="13312" max="13312" width="14.140625" style="210" customWidth="1"/>
    <col min="13313" max="13313" width="13.7109375" style="210" customWidth="1"/>
    <col min="13314" max="13316" width="11.7109375" style="210" bestFit="1" customWidth="1"/>
    <col min="13317" max="13317" width="12.7109375" style="210" customWidth="1"/>
    <col min="13318" max="13318" width="11.7109375" style="210" bestFit="1" customWidth="1"/>
    <col min="13319" max="13319" width="13.140625" style="210" customWidth="1"/>
    <col min="13320" max="13320" width="27.7109375" style="210" customWidth="1"/>
    <col min="13321" max="13566" width="8.7109375" style="210"/>
    <col min="13567" max="13567" width="20.42578125" style="210" customWidth="1"/>
    <col min="13568" max="13568" width="14.140625" style="210" customWidth="1"/>
    <col min="13569" max="13569" width="13.7109375" style="210" customWidth="1"/>
    <col min="13570" max="13572" width="11.7109375" style="210" bestFit="1" customWidth="1"/>
    <col min="13573" max="13573" width="12.7109375" style="210" customWidth="1"/>
    <col min="13574" max="13574" width="11.7109375" style="210" bestFit="1" customWidth="1"/>
    <col min="13575" max="13575" width="13.140625" style="210" customWidth="1"/>
    <col min="13576" max="13576" width="27.7109375" style="210" customWidth="1"/>
    <col min="13577" max="13822" width="8.7109375" style="210"/>
    <col min="13823" max="13823" width="20.42578125" style="210" customWidth="1"/>
    <col min="13824" max="13824" width="14.140625" style="210" customWidth="1"/>
    <col min="13825" max="13825" width="13.7109375" style="210" customWidth="1"/>
    <col min="13826" max="13828" width="11.7109375" style="210" bestFit="1" customWidth="1"/>
    <col min="13829" max="13829" width="12.7109375" style="210" customWidth="1"/>
    <col min="13830" max="13830" width="11.7109375" style="210" bestFit="1" customWidth="1"/>
    <col min="13831" max="13831" width="13.140625" style="210" customWidth="1"/>
    <col min="13832" max="13832" width="27.7109375" style="210" customWidth="1"/>
    <col min="13833" max="14078" width="8.7109375" style="210"/>
    <col min="14079" max="14079" width="20.42578125" style="210" customWidth="1"/>
    <col min="14080" max="14080" width="14.140625" style="210" customWidth="1"/>
    <col min="14081" max="14081" width="13.7109375" style="210" customWidth="1"/>
    <col min="14082" max="14084" width="11.7109375" style="210" bestFit="1" customWidth="1"/>
    <col min="14085" max="14085" width="12.7109375" style="210" customWidth="1"/>
    <col min="14086" max="14086" width="11.7109375" style="210" bestFit="1" customWidth="1"/>
    <col min="14087" max="14087" width="13.140625" style="210" customWidth="1"/>
    <col min="14088" max="14088" width="27.7109375" style="210" customWidth="1"/>
    <col min="14089" max="14334" width="8.7109375" style="210"/>
    <col min="14335" max="14335" width="20.42578125" style="210" customWidth="1"/>
    <col min="14336" max="14336" width="14.140625" style="210" customWidth="1"/>
    <col min="14337" max="14337" width="13.7109375" style="210" customWidth="1"/>
    <col min="14338" max="14340" width="11.7109375" style="210" bestFit="1" customWidth="1"/>
    <col min="14341" max="14341" width="12.7109375" style="210" customWidth="1"/>
    <col min="14342" max="14342" width="11.7109375" style="210" bestFit="1" customWidth="1"/>
    <col min="14343" max="14343" width="13.140625" style="210" customWidth="1"/>
    <col min="14344" max="14344" width="27.7109375" style="210" customWidth="1"/>
    <col min="14345" max="14590" width="8.7109375" style="210"/>
    <col min="14591" max="14591" width="20.42578125" style="210" customWidth="1"/>
    <col min="14592" max="14592" width="14.140625" style="210" customWidth="1"/>
    <col min="14593" max="14593" width="13.7109375" style="210" customWidth="1"/>
    <col min="14594" max="14596" width="11.7109375" style="210" bestFit="1" customWidth="1"/>
    <col min="14597" max="14597" width="12.7109375" style="210" customWidth="1"/>
    <col min="14598" max="14598" width="11.7109375" style="210" bestFit="1" customWidth="1"/>
    <col min="14599" max="14599" width="13.140625" style="210" customWidth="1"/>
    <col min="14600" max="14600" width="27.7109375" style="210" customWidth="1"/>
    <col min="14601" max="14846" width="8.7109375" style="210"/>
    <col min="14847" max="14847" width="20.42578125" style="210" customWidth="1"/>
    <col min="14848" max="14848" width="14.140625" style="210" customWidth="1"/>
    <col min="14849" max="14849" width="13.7109375" style="210" customWidth="1"/>
    <col min="14850" max="14852" width="11.7109375" style="210" bestFit="1" customWidth="1"/>
    <col min="14853" max="14853" width="12.7109375" style="210" customWidth="1"/>
    <col min="14854" max="14854" width="11.7109375" style="210" bestFit="1" customWidth="1"/>
    <col min="14855" max="14855" width="13.140625" style="210" customWidth="1"/>
    <col min="14856" max="14856" width="27.7109375" style="210" customWidth="1"/>
    <col min="14857" max="15102" width="8.7109375" style="210"/>
    <col min="15103" max="15103" width="20.42578125" style="210" customWidth="1"/>
    <col min="15104" max="15104" width="14.140625" style="210" customWidth="1"/>
    <col min="15105" max="15105" width="13.7109375" style="210" customWidth="1"/>
    <col min="15106" max="15108" width="11.7109375" style="210" bestFit="1" customWidth="1"/>
    <col min="15109" max="15109" width="12.7109375" style="210" customWidth="1"/>
    <col min="15110" max="15110" width="11.7109375" style="210" bestFit="1" customWidth="1"/>
    <col min="15111" max="15111" width="13.140625" style="210" customWidth="1"/>
    <col min="15112" max="15112" width="27.7109375" style="210" customWidth="1"/>
    <col min="15113" max="15358" width="8.7109375" style="210"/>
    <col min="15359" max="15359" width="20.42578125" style="210" customWidth="1"/>
    <col min="15360" max="15360" width="14.140625" style="210" customWidth="1"/>
    <col min="15361" max="15361" width="13.7109375" style="210" customWidth="1"/>
    <col min="15362" max="15364" width="11.7109375" style="210" bestFit="1" customWidth="1"/>
    <col min="15365" max="15365" width="12.7109375" style="210" customWidth="1"/>
    <col min="15366" max="15366" width="11.7109375" style="210" bestFit="1" customWidth="1"/>
    <col min="15367" max="15367" width="13.140625" style="210" customWidth="1"/>
    <col min="15368" max="15368" width="27.7109375" style="210" customWidth="1"/>
    <col min="15369" max="15614" width="8.7109375" style="210"/>
    <col min="15615" max="15615" width="20.42578125" style="210" customWidth="1"/>
    <col min="15616" max="15616" width="14.140625" style="210" customWidth="1"/>
    <col min="15617" max="15617" width="13.7109375" style="210" customWidth="1"/>
    <col min="15618" max="15620" width="11.7109375" style="210" bestFit="1" customWidth="1"/>
    <col min="15621" max="15621" width="12.7109375" style="210" customWidth="1"/>
    <col min="15622" max="15622" width="11.7109375" style="210" bestFit="1" customWidth="1"/>
    <col min="15623" max="15623" width="13.140625" style="210" customWidth="1"/>
    <col min="15624" max="15624" width="27.7109375" style="210" customWidth="1"/>
    <col min="15625" max="15870" width="8.7109375" style="210"/>
    <col min="15871" max="15871" width="20.42578125" style="210" customWidth="1"/>
    <col min="15872" max="15872" width="14.140625" style="210" customWidth="1"/>
    <col min="15873" max="15873" width="13.7109375" style="210" customWidth="1"/>
    <col min="15874" max="15876" width="11.7109375" style="210" bestFit="1" customWidth="1"/>
    <col min="15877" max="15877" width="12.7109375" style="210" customWidth="1"/>
    <col min="15878" max="15878" width="11.7109375" style="210" bestFit="1" customWidth="1"/>
    <col min="15879" max="15879" width="13.140625" style="210" customWidth="1"/>
    <col min="15880" max="15880" width="27.7109375" style="210" customWidth="1"/>
    <col min="15881" max="16126" width="8.7109375" style="210"/>
    <col min="16127" max="16127" width="20.42578125" style="210" customWidth="1"/>
    <col min="16128" max="16128" width="14.140625" style="210" customWidth="1"/>
    <col min="16129" max="16129" width="13.7109375" style="210" customWidth="1"/>
    <col min="16130" max="16132" width="11.7109375" style="210" bestFit="1" customWidth="1"/>
    <col min="16133" max="16133" width="12.7109375" style="210" customWidth="1"/>
    <col min="16134" max="16134" width="11.7109375" style="210" bestFit="1" customWidth="1"/>
    <col min="16135" max="16135" width="13.140625" style="210" customWidth="1"/>
    <col min="16136" max="16136" width="27.7109375" style="210" customWidth="1"/>
    <col min="16137" max="16384" width="8.7109375" style="210"/>
  </cols>
  <sheetData>
    <row r="1" spans="1:39" x14ac:dyDescent="0.2">
      <c r="A1" s="215"/>
      <c r="B1" s="453"/>
      <c r="C1" s="453"/>
      <c r="D1" s="453"/>
      <c r="E1" s="453"/>
      <c r="F1" s="453"/>
      <c r="G1" s="453"/>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row>
    <row r="2" spans="1:39" ht="15" x14ac:dyDescent="0.25">
      <c r="A2" s="215"/>
      <c r="B2" s="211"/>
      <c r="C2" s="398">
        <v>2020</v>
      </c>
      <c r="D2" s="398">
        <v>2021</v>
      </c>
      <c r="E2" s="398">
        <v>2022</v>
      </c>
      <c r="F2" s="398">
        <v>2023</v>
      </c>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row>
    <row r="3" spans="1:39" ht="28.5" x14ac:dyDescent="0.2">
      <c r="A3" s="215"/>
      <c r="B3" s="211" t="s">
        <v>498</v>
      </c>
      <c r="C3" s="211">
        <v>5000000</v>
      </c>
      <c r="D3" s="211">
        <f>+(C3*H4)+C3</f>
        <v>5125000</v>
      </c>
      <c r="E3" s="211">
        <f>+(D3*H4)+D3</f>
        <v>5253125</v>
      </c>
      <c r="F3" s="211">
        <f>+(E3*H4)+E3</f>
        <v>5384453.125</v>
      </c>
      <c r="H3" s="212" t="s">
        <v>499</v>
      </c>
      <c r="I3" s="212" t="s">
        <v>17</v>
      </c>
      <c r="J3" s="212" t="s">
        <v>18</v>
      </c>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row>
    <row r="4" spans="1:39" x14ac:dyDescent="0.2">
      <c r="A4" s="215"/>
      <c r="B4" s="211" t="s">
        <v>500</v>
      </c>
      <c r="C4" s="211">
        <v>2000000</v>
      </c>
      <c r="D4" s="211">
        <f>+(C4*H4)+C4</f>
        <v>2050000</v>
      </c>
      <c r="E4" s="211">
        <f>+(D4*H4)+D4</f>
        <v>2101250</v>
      </c>
      <c r="F4" s="211">
        <f>+(E4*H4)+E4</f>
        <v>2153781.25</v>
      </c>
      <c r="H4" s="213">
        <v>2.5000000000000001E-2</v>
      </c>
      <c r="I4" s="213">
        <v>4.4999999999999998E-2</v>
      </c>
      <c r="J4" s="213">
        <v>0.04</v>
      </c>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row>
    <row r="5" spans="1:39" ht="36.75" customHeight="1" x14ac:dyDescent="0.2">
      <c r="A5" s="210" t="s">
        <v>607</v>
      </c>
      <c r="B5" s="210" t="s">
        <v>14</v>
      </c>
      <c r="D5" s="214"/>
    </row>
    <row r="6" spans="1:39" ht="27.4" customHeight="1" x14ac:dyDescent="0.2">
      <c r="A6" s="210" t="s">
        <v>2</v>
      </c>
      <c r="B6" s="210" t="s">
        <v>3</v>
      </c>
    </row>
    <row r="7" spans="1:39" ht="15.75" customHeight="1" x14ac:dyDescent="0.2">
      <c r="A7" s="191"/>
      <c r="B7" s="458" t="s">
        <v>4</v>
      </c>
      <c r="C7" s="459"/>
      <c r="D7" s="232" t="s">
        <v>5</v>
      </c>
      <c r="E7" s="233" t="s">
        <v>6</v>
      </c>
      <c r="F7" s="233"/>
      <c r="G7" s="233"/>
      <c r="H7" s="234" t="s">
        <v>7</v>
      </c>
      <c r="I7" s="215"/>
    </row>
    <row r="8" spans="1:39" ht="15" x14ac:dyDescent="0.25">
      <c r="A8" s="191"/>
      <c r="B8" s="460"/>
      <c r="C8" s="461"/>
      <c r="D8" s="398" t="s">
        <v>415</v>
      </c>
      <c r="E8" s="398">
        <v>2021</v>
      </c>
      <c r="F8" s="398">
        <v>2022</v>
      </c>
      <c r="G8" s="398">
        <v>2023</v>
      </c>
      <c r="H8" s="192"/>
      <c r="I8" s="215"/>
    </row>
    <row r="9" spans="1:39" ht="31.9" customHeight="1" x14ac:dyDescent="0.2">
      <c r="A9" s="241">
        <v>1</v>
      </c>
      <c r="B9" s="454" t="s">
        <v>243</v>
      </c>
      <c r="C9" s="455"/>
      <c r="D9" s="193" t="s">
        <v>13</v>
      </c>
      <c r="E9" s="193" t="s">
        <v>501</v>
      </c>
      <c r="F9" s="193" t="s">
        <v>502</v>
      </c>
      <c r="G9" s="193" t="s">
        <v>503</v>
      </c>
      <c r="H9" s="194"/>
      <c r="I9" s="215"/>
    </row>
    <row r="10" spans="1:39" ht="31.9" customHeight="1" x14ac:dyDescent="0.2">
      <c r="A10" s="335">
        <v>2.1</v>
      </c>
      <c r="B10" s="336" t="s">
        <v>392</v>
      </c>
      <c r="C10" s="337"/>
      <c r="D10" s="338"/>
      <c r="E10" s="338"/>
      <c r="F10" s="338"/>
      <c r="G10" s="338"/>
      <c r="H10" s="339"/>
      <c r="I10" s="215"/>
    </row>
    <row r="11" spans="1:39" ht="45.75" customHeight="1" x14ac:dyDescent="0.2">
      <c r="A11" s="240">
        <v>2.2000000000000002</v>
      </c>
      <c r="B11" s="456" t="s">
        <v>244</v>
      </c>
      <c r="C11" s="457"/>
      <c r="D11" s="195">
        <f>C3</f>
        <v>5000000</v>
      </c>
      <c r="E11" s="195"/>
      <c r="F11" s="195"/>
      <c r="G11" s="195">
        <f>+F3</f>
        <v>5384453.125</v>
      </c>
      <c r="H11" s="196" t="s">
        <v>348</v>
      </c>
      <c r="I11" s="215"/>
    </row>
    <row r="12" spans="1:39" ht="52.9" customHeight="1" x14ac:dyDescent="0.2">
      <c r="A12" s="240" t="s">
        <v>369</v>
      </c>
      <c r="B12" s="456" t="s">
        <v>245</v>
      </c>
      <c r="C12" s="457"/>
      <c r="D12" s="216">
        <f>+D11/1.8</f>
        <v>2777777.7777777775</v>
      </c>
      <c r="E12" s="216">
        <v>0</v>
      </c>
      <c r="F12" s="216">
        <v>0</v>
      </c>
      <c r="G12" s="216">
        <f>+G11/1.8</f>
        <v>2991362.847222222</v>
      </c>
      <c r="H12" s="196" t="s">
        <v>19</v>
      </c>
      <c r="I12" s="215"/>
      <c r="J12" s="215"/>
    </row>
    <row r="13" spans="1:39" ht="80.25" customHeight="1" x14ac:dyDescent="0.2">
      <c r="A13" s="240" t="s">
        <v>370</v>
      </c>
      <c r="B13" s="456" t="s">
        <v>442</v>
      </c>
      <c r="C13" s="457"/>
      <c r="D13" s="216">
        <f>0.1*D12</f>
        <v>277777.77777777775</v>
      </c>
      <c r="E13" s="216"/>
      <c r="F13" s="216"/>
      <c r="G13" s="216">
        <f>0.1*G12</f>
        <v>299136.28472222219</v>
      </c>
      <c r="H13" s="196" t="s">
        <v>608</v>
      </c>
      <c r="I13" s="215"/>
    </row>
    <row r="14" spans="1:39" ht="33.75" customHeight="1" x14ac:dyDescent="0.2">
      <c r="A14" s="240" t="s">
        <v>393</v>
      </c>
      <c r="B14" s="264" t="s">
        <v>400</v>
      </c>
      <c r="C14" s="265"/>
      <c r="D14" s="216">
        <f>+D12+D13</f>
        <v>3055555.555555555</v>
      </c>
      <c r="E14" s="216"/>
      <c r="F14" s="216"/>
      <c r="G14" s="216">
        <f>+G12+G13</f>
        <v>3290499.131944444</v>
      </c>
      <c r="H14" s="196"/>
      <c r="I14" s="215"/>
    </row>
    <row r="15" spans="1:39" ht="61.5" customHeight="1" x14ac:dyDescent="0.2">
      <c r="A15" s="242" t="s">
        <v>240</v>
      </c>
      <c r="B15" s="431" t="s">
        <v>257</v>
      </c>
      <c r="C15" s="432" t="s">
        <v>8</v>
      </c>
      <c r="D15" s="237">
        <f>+C3*$I$4</f>
        <v>225000</v>
      </c>
      <c r="E15" s="237">
        <f>+D3*$I$4</f>
        <v>230625</v>
      </c>
      <c r="F15" s="237">
        <f>+E3*$I$4</f>
        <v>236390.625</v>
      </c>
      <c r="G15" s="237">
        <f>+F3*$I$4</f>
        <v>242300.390625</v>
      </c>
      <c r="H15" s="238" t="s">
        <v>609</v>
      </c>
    </row>
    <row r="16" spans="1:39" ht="66.75" customHeight="1" x14ac:dyDescent="0.2">
      <c r="A16" s="242" t="s">
        <v>237</v>
      </c>
      <c r="B16" s="431" t="s">
        <v>258</v>
      </c>
      <c r="C16" s="432"/>
      <c r="D16" s="239">
        <v>0.85</v>
      </c>
      <c r="E16" s="239">
        <v>0.9</v>
      </c>
      <c r="F16" s="239">
        <v>0.95</v>
      </c>
      <c r="G16" s="239">
        <v>1</v>
      </c>
      <c r="H16" s="238" t="s">
        <v>20</v>
      </c>
      <c r="I16" s="217"/>
    </row>
    <row r="17" spans="1:9" ht="52.5" customHeight="1" x14ac:dyDescent="0.2">
      <c r="A17" s="242" t="s">
        <v>238</v>
      </c>
      <c r="B17" s="431" t="s">
        <v>401</v>
      </c>
      <c r="C17" s="432"/>
      <c r="D17" s="237">
        <f>+D15*D16</f>
        <v>191250</v>
      </c>
      <c r="E17" s="237">
        <f t="shared" ref="E17:G17" si="0">+E15*E16</f>
        <v>207562.5</v>
      </c>
      <c r="F17" s="237">
        <f t="shared" si="0"/>
        <v>224571.09375</v>
      </c>
      <c r="G17" s="237">
        <f t="shared" si="0"/>
        <v>242300.390625</v>
      </c>
      <c r="H17" s="238" t="s">
        <v>610</v>
      </c>
      <c r="I17" s="217"/>
    </row>
    <row r="18" spans="1:9" ht="57" customHeight="1" x14ac:dyDescent="0.2">
      <c r="A18" s="242" t="s">
        <v>239</v>
      </c>
      <c r="B18" s="431" t="s">
        <v>259</v>
      </c>
      <c r="C18" s="432"/>
      <c r="D18" s="237">
        <f>+C3*$J$4</f>
        <v>200000</v>
      </c>
      <c r="E18" s="237">
        <f>+D3*$J$4</f>
        <v>205000</v>
      </c>
      <c r="F18" s="237">
        <f>+E3*$J$4</f>
        <v>210125</v>
      </c>
      <c r="G18" s="237">
        <f>+F3*$J$4</f>
        <v>215378.125</v>
      </c>
      <c r="H18" s="238" t="s">
        <v>611</v>
      </c>
    </row>
    <row r="19" spans="1:9" ht="57" customHeight="1" x14ac:dyDescent="0.2">
      <c r="A19" s="242" t="s">
        <v>241</v>
      </c>
      <c r="B19" s="431" t="s">
        <v>250</v>
      </c>
      <c r="C19" s="432"/>
      <c r="D19" s="239">
        <v>0.75</v>
      </c>
      <c r="E19" s="239">
        <v>0.8</v>
      </c>
      <c r="F19" s="239">
        <v>0.85</v>
      </c>
      <c r="G19" s="239">
        <v>0.9</v>
      </c>
      <c r="H19" s="238" t="s">
        <v>21</v>
      </c>
    </row>
    <row r="20" spans="1:9" ht="57" customHeight="1" x14ac:dyDescent="0.2">
      <c r="A20" s="242" t="s">
        <v>242</v>
      </c>
      <c r="B20" s="431" t="s">
        <v>614</v>
      </c>
      <c r="C20" s="432"/>
      <c r="D20" s="237">
        <f t="shared" ref="D20:G20" si="1">+D18*D19</f>
        <v>150000</v>
      </c>
      <c r="E20" s="237">
        <f t="shared" si="1"/>
        <v>164000</v>
      </c>
      <c r="F20" s="237">
        <f t="shared" si="1"/>
        <v>178606.25</v>
      </c>
      <c r="G20" s="237">
        <f t="shared" si="1"/>
        <v>193840.3125</v>
      </c>
      <c r="H20" s="238" t="s">
        <v>612</v>
      </c>
    </row>
    <row r="21" spans="1:9" ht="57" customHeight="1" x14ac:dyDescent="0.2">
      <c r="A21" s="242">
        <v>3.3</v>
      </c>
      <c r="B21" s="431" t="s">
        <v>402</v>
      </c>
      <c r="C21" s="432"/>
      <c r="D21" s="237">
        <v>85000</v>
      </c>
      <c r="E21" s="237">
        <v>85000</v>
      </c>
      <c r="F21" s="237">
        <v>89000</v>
      </c>
      <c r="G21" s="237">
        <v>92000</v>
      </c>
      <c r="H21" s="238" t="s">
        <v>613</v>
      </c>
    </row>
    <row r="22" spans="1:9" ht="26.65" customHeight="1" x14ac:dyDescent="0.2">
      <c r="A22" s="242">
        <v>3.4</v>
      </c>
      <c r="B22" s="431" t="s">
        <v>403</v>
      </c>
      <c r="C22" s="432"/>
      <c r="D22" s="237">
        <f t="shared" ref="D22:G22" si="2">+D17+D20+D21</f>
        <v>426250</v>
      </c>
      <c r="E22" s="237">
        <f t="shared" si="2"/>
        <v>456562.5</v>
      </c>
      <c r="F22" s="237">
        <f t="shared" si="2"/>
        <v>492177.34375</v>
      </c>
      <c r="G22" s="237">
        <f t="shared" si="2"/>
        <v>528140.703125</v>
      </c>
      <c r="H22" s="238"/>
    </row>
    <row r="23" spans="1:9" ht="51.75" customHeight="1" x14ac:dyDescent="0.2">
      <c r="A23" s="302">
        <v>4</v>
      </c>
      <c r="B23" s="438" t="s">
        <v>433</v>
      </c>
      <c r="C23" s="439"/>
      <c r="D23" s="235">
        <f>+D22+D14</f>
        <v>3481805.555555555</v>
      </c>
      <c r="E23" s="235">
        <f t="shared" ref="E23:G23" si="3">+E22+E14</f>
        <v>456562.5</v>
      </c>
      <c r="F23" s="235">
        <f t="shared" si="3"/>
        <v>492177.34375</v>
      </c>
      <c r="G23" s="235">
        <f t="shared" si="3"/>
        <v>3818639.835069444</v>
      </c>
      <c r="H23" s="230"/>
    </row>
    <row r="24" spans="1:9" ht="60" customHeight="1" x14ac:dyDescent="0.2">
      <c r="A24" s="303">
        <v>5</v>
      </c>
      <c r="B24" s="440" t="s">
        <v>260</v>
      </c>
      <c r="C24" s="441"/>
      <c r="D24" s="218"/>
      <c r="E24" s="218">
        <f>+E22*0.5</f>
        <v>228281.25</v>
      </c>
      <c r="F24" s="218">
        <f>+F22*0.8</f>
        <v>393741.875</v>
      </c>
      <c r="G24" s="218">
        <f>+G22*0.92</f>
        <v>485889.44687500002</v>
      </c>
      <c r="H24" s="197" t="s">
        <v>443</v>
      </c>
    </row>
    <row r="25" spans="1:9" ht="60" customHeight="1" x14ac:dyDescent="0.2">
      <c r="A25" s="303">
        <v>5.0999999999999996</v>
      </c>
      <c r="B25" s="266" t="s">
        <v>262</v>
      </c>
      <c r="C25" s="267"/>
      <c r="D25" s="218"/>
      <c r="E25" s="218"/>
      <c r="F25" s="218"/>
      <c r="G25" s="218">
        <f>SUM(E24:G24)</f>
        <v>1107912.5718749999</v>
      </c>
      <c r="H25" s="197" t="s">
        <v>261</v>
      </c>
    </row>
    <row r="26" spans="1:9" ht="46.5" customHeight="1" x14ac:dyDescent="0.2">
      <c r="A26" s="303">
        <v>5.2</v>
      </c>
      <c r="B26" s="442" t="s">
        <v>263</v>
      </c>
      <c r="C26" s="443"/>
      <c r="D26" s="218"/>
      <c r="E26" s="218"/>
      <c r="F26" s="218"/>
      <c r="G26" s="219">
        <f>(+G25)/(F3/1.8)</f>
        <v>0.37037050617373513</v>
      </c>
      <c r="H26" s="197" t="s">
        <v>264</v>
      </c>
    </row>
    <row r="27" spans="1:9" ht="102.75" customHeight="1" x14ac:dyDescent="0.2">
      <c r="A27" s="300">
        <v>6</v>
      </c>
      <c r="B27" s="444" t="s">
        <v>410</v>
      </c>
      <c r="C27" s="444"/>
      <c r="D27" s="220">
        <f>+OLE_LINK243</f>
        <v>3481805.555555555</v>
      </c>
      <c r="E27" s="220">
        <f>+OLE_LINK245</f>
        <v>456562.5</v>
      </c>
      <c r="F27" s="220">
        <f>+F23</f>
        <v>492177.34375</v>
      </c>
      <c r="G27" s="220">
        <f>+G23</f>
        <v>3818639.835069444</v>
      </c>
      <c r="H27" s="198" t="s">
        <v>265</v>
      </c>
      <c r="I27" s="391"/>
    </row>
    <row r="28" spans="1:9" ht="46.5" customHeight="1" x14ac:dyDescent="0.2">
      <c r="A28" s="241">
        <v>7</v>
      </c>
      <c r="B28" s="445" t="s">
        <v>406</v>
      </c>
      <c r="C28" s="445"/>
      <c r="D28" s="221">
        <f>+D29+D30</f>
        <v>3481805.555555555</v>
      </c>
      <c r="E28" s="221">
        <f t="shared" ref="E28:G28" si="4">+E29+E30</f>
        <v>250000</v>
      </c>
      <c r="F28" s="221">
        <f t="shared" si="4"/>
        <v>250000</v>
      </c>
      <c r="G28" s="221">
        <f t="shared" si="4"/>
        <v>350000</v>
      </c>
      <c r="H28" s="194" t="s">
        <v>615</v>
      </c>
      <c r="I28" s="217"/>
    </row>
    <row r="29" spans="1:9" ht="46.5" customHeight="1" x14ac:dyDescent="0.2">
      <c r="A29" s="335">
        <v>7.1</v>
      </c>
      <c r="B29" s="340" t="s">
        <v>394</v>
      </c>
      <c r="C29" s="340" t="s">
        <v>404</v>
      </c>
      <c r="D29" s="341">
        <v>200000</v>
      </c>
      <c r="E29" s="341">
        <v>200000</v>
      </c>
      <c r="F29" s="341">
        <v>200000</v>
      </c>
      <c r="G29" s="341">
        <v>200000</v>
      </c>
      <c r="H29" s="339"/>
      <c r="I29" s="217"/>
    </row>
    <row r="30" spans="1:9" ht="46.5" customHeight="1" x14ac:dyDescent="0.2">
      <c r="A30" s="335">
        <v>7.2</v>
      </c>
      <c r="B30" s="340" t="s">
        <v>398</v>
      </c>
      <c r="C30" s="340" t="s">
        <v>405</v>
      </c>
      <c r="D30" s="341">
        <f>SUM(D31:D33)</f>
        <v>3281805.555555555</v>
      </c>
      <c r="E30" s="341">
        <f>SUM(E31:E33)</f>
        <v>50000</v>
      </c>
      <c r="F30" s="341">
        <f>SUM(F31:F33)</f>
        <v>50000</v>
      </c>
      <c r="G30" s="341">
        <f>SUM(G31:G33)</f>
        <v>150000</v>
      </c>
      <c r="H30" s="339"/>
      <c r="I30" s="217"/>
    </row>
    <row r="31" spans="1:9" ht="46.5" customHeight="1" x14ac:dyDescent="0.2">
      <c r="A31" s="335" t="s">
        <v>396</v>
      </c>
      <c r="B31" s="340" t="s">
        <v>395</v>
      </c>
      <c r="C31" s="340"/>
      <c r="D31" s="341">
        <v>3246805.555555555</v>
      </c>
      <c r="E31" s="341">
        <v>15000</v>
      </c>
      <c r="F31" s="341">
        <v>15000</v>
      </c>
      <c r="G31" s="341">
        <v>115000</v>
      </c>
      <c r="H31" s="339"/>
    </row>
    <row r="32" spans="1:9" ht="46.5" customHeight="1" x14ac:dyDescent="0.2">
      <c r="A32" s="335" t="s">
        <v>397</v>
      </c>
      <c r="B32" s="340" t="s">
        <v>504</v>
      </c>
      <c r="C32" s="340"/>
      <c r="D32" s="341">
        <v>15000</v>
      </c>
      <c r="E32" s="341">
        <v>15000</v>
      </c>
      <c r="F32" s="341">
        <v>15000</v>
      </c>
      <c r="G32" s="341">
        <v>15000</v>
      </c>
      <c r="H32" s="339"/>
    </row>
    <row r="33" spans="1:9" ht="46.5" customHeight="1" x14ac:dyDescent="0.2">
      <c r="A33" s="335" t="s">
        <v>416</v>
      </c>
      <c r="B33" s="340" t="s">
        <v>505</v>
      </c>
      <c r="C33" s="340"/>
      <c r="D33" s="341">
        <v>20000</v>
      </c>
      <c r="E33" s="341">
        <v>20000</v>
      </c>
      <c r="F33" s="341">
        <v>20000</v>
      </c>
      <c r="G33" s="341">
        <v>20000</v>
      </c>
      <c r="H33" s="339"/>
    </row>
    <row r="34" spans="1:9" ht="57" customHeight="1" x14ac:dyDescent="0.2">
      <c r="A34" s="304">
        <v>8</v>
      </c>
      <c r="B34" s="446" t="s">
        <v>407</v>
      </c>
      <c r="C34" s="446"/>
      <c r="D34" s="222">
        <f>+D27-D28</f>
        <v>0</v>
      </c>
      <c r="E34" s="222">
        <f t="shared" ref="E34:G34" si="5">+E27-E28</f>
        <v>206562.5</v>
      </c>
      <c r="F34" s="222">
        <f t="shared" si="5"/>
        <v>242177.34375</v>
      </c>
      <c r="G34" s="222">
        <f t="shared" si="5"/>
        <v>3468639.835069444</v>
      </c>
      <c r="H34" s="199" t="s">
        <v>616</v>
      </c>
    </row>
    <row r="35" spans="1:9" ht="36" customHeight="1" x14ac:dyDescent="0.2">
      <c r="A35" s="301">
        <v>9</v>
      </c>
      <c r="B35" s="447" t="s">
        <v>408</v>
      </c>
      <c r="C35" s="448"/>
      <c r="D35" s="200"/>
      <c r="E35" s="200">
        <f t="shared" ref="E35:F35" si="6">+E34</f>
        <v>206562.5</v>
      </c>
      <c r="F35" s="200">
        <f t="shared" si="6"/>
        <v>242177.34375</v>
      </c>
      <c r="G35" s="200">
        <v>2452987</v>
      </c>
      <c r="H35" s="201" t="s">
        <v>235</v>
      </c>
    </row>
    <row r="36" spans="1:9" ht="42.75" customHeight="1" x14ac:dyDescent="0.2">
      <c r="A36" s="353">
        <v>10</v>
      </c>
      <c r="B36" s="354" t="s">
        <v>409</v>
      </c>
      <c r="C36" s="355"/>
      <c r="D36" s="356">
        <f>+D35+D28</f>
        <v>3481805.555555555</v>
      </c>
      <c r="E36" s="356">
        <f t="shared" ref="E36:G36" si="7">+E35+E28</f>
        <v>456562.5</v>
      </c>
      <c r="F36" s="356">
        <f t="shared" si="7"/>
        <v>492177.34375</v>
      </c>
      <c r="G36" s="356">
        <f t="shared" si="7"/>
        <v>2802987</v>
      </c>
      <c r="H36" s="357"/>
      <c r="I36" s="352"/>
    </row>
    <row r="37" spans="1:9" ht="43.5" customHeight="1" x14ac:dyDescent="0.2">
      <c r="A37" s="342">
        <v>11</v>
      </c>
      <c r="B37" s="451" t="s">
        <v>417</v>
      </c>
      <c r="C37" s="452"/>
      <c r="D37" s="343">
        <f>+D34-D35</f>
        <v>0</v>
      </c>
      <c r="E37" s="343">
        <f t="shared" ref="E37:G37" si="8">+E34-E35</f>
        <v>0</v>
      </c>
      <c r="F37" s="343">
        <f t="shared" si="8"/>
        <v>0</v>
      </c>
      <c r="G37" s="343">
        <f t="shared" si="8"/>
        <v>1015652.835069444</v>
      </c>
      <c r="H37" s="199">
        <v>0</v>
      </c>
    </row>
    <row r="38" spans="1:9" s="223" customFormat="1" ht="36" customHeight="1" thickBot="1" x14ac:dyDescent="0.25">
      <c r="I38" s="210"/>
    </row>
    <row r="39" spans="1:9" s="223" customFormat="1" ht="28.5" x14ac:dyDescent="0.2">
      <c r="A39" s="363"/>
      <c r="B39" s="364" t="s">
        <v>420</v>
      </c>
      <c r="C39" s="365"/>
      <c r="D39" s="365"/>
      <c r="E39" s="365"/>
      <c r="F39" s="365"/>
      <c r="G39" s="365"/>
      <c r="H39" s="366"/>
      <c r="I39" s="210"/>
    </row>
    <row r="40" spans="1:9" s="223" customFormat="1" ht="28.5" x14ac:dyDescent="0.2">
      <c r="A40" s="367"/>
      <c r="B40" s="368"/>
      <c r="C40" s="368"/>
      <c r="E40" s="370" t="s">
        <v>506</v>
      </c>
      <c r="F40" s="370"/>
      <c r="G40" s="370"/>
      <c r="H40" s="369"/>
      <c r="I40" s="210"/>
    </row>
    <row r="41" spans="1:9" s="223" customFormat="1" ht="15" x14ac:dyDescent="0.25">
      <c r="A41" s="367"/>
      <c r="B41" s="371" t="s">
        <v>507</v>
      </c>
      <c r="C41" s="368"/>
      <c r="E41" s="372">
        <v>2021</v>
      </c>
      <c r="F41" s="372">
        <v>2022</v>
      </c>
      <c r="G41" s="372">
        <v>2023</v>
      </c>
      <c r="H41" s="383"/>
      <c r="I41" s="210"/>
    </row>
    <row r="42" spans="1:9" s="223" customFormat="1" ht="43.5" x14ac:dyDescent="0.25">
      <c r="A42" s="367"/>
      <c r="B42" s="373" t="s">
        <v>418</v>
      </c>
      <c r="C42" s="368"/>
      <c r="E42" s="385">
        <v>456562.5</v>
      </c>
      <c r="F42" s="385">
        <v>492177.34375</v>
      </c>
      <c r="G42" s="385">
        <v>3818639.835069444</v>
      </c>
      <c r="H42" s="390" t="s">
        <v>617</v>
      </c>
      <c r="I42" s="210"/>
    </row>
    <row r="43" spans="1:9" s="223" customFormat="1" ht="15" x14ac:dyDescent="0.25">
      <c r="A43" s="367"/>
      <c r="B43" s="373" t="s">
        <v>425</v>
      </c>
      <c r="C43" s="368"/>
      <c r="E43" s="385">
        <v>200000</v>
      </c>
      <c r="F43" s="385">
        <v>203000</v>
      </c>
      <c r="G43" s="385">
        <v>2000000</v>
      </c>
      <c r="H43" s="390" t="s">
        <v>432</v>
      </c>
      <c r="I43" s="210"/>
    </row>
    <row r="44" spans="1:9" s="223" customFormat="1" ht="29.25" x14ac:dyDescent="0.25">
      <c r="A44" s="367"/>
      <c r="B44" s="373" t="s">
        <v>436</v>
      </c>
      <c r="C44" s="368"/>
      <c r="E44" s="386">
        <v>1.98</v>
      </c>
      <c r="F44" s="386">
        <v>1.98</v>
      </c>
      <c r="G44" s="386">
        <v>1.98</v>
      </c>
      <c r="H44" s="390" t="s">
        <v>434</v>
      </c>
      <c r="I44" s="210"/>
    </row>
    <row r="45" spans="1:9" s="223" customFormat="1" ht="29.25" x14ac:dyDescent="0.25">
      <c r="A45" s="367"/>
      <c r="B45" s="373" t="s">
        <v>424</v>
      </c>
      <c r="C45" s="368"/>
      <c r="E45" s="386">
        <v>2.69</v>
      </c>
      <c r="F45" s="386">
        <v>2.69</v>
      </c>
      <c r="G45" s="386">
        <v>2.69</v>
      </c>
      <c r="H45" s="390" t="s">
        <v>435</v>
      </c>
      <c r="I45" s="210"/>
    </row>
    <row r="46" spans="1:9" s="223" customFormat="1" x14ac:dyDescent="0.2">
      <c r="A46" s="367"/>
      <c r="B46" s="368"/>
      <c r="C46" s="368"/>
      <c r="D46" s="368"/>
      <c r="E46" s="368"/>
      <c r="F46" s="368"/>
      <c r="G46" s="368"/>
      <c r="H46" s="369"/>
      <c r="I46" s="210"/>
    </row>
    <row r="47" spans="1:9" s="223" customFormat="1" ht="15" hidden="1" x14ac:dyDescent="0.25">
      <c r="A47" s="367"/>
      <c r="B47" s="371" t="s">
        <v>421</v>
      </c>
      <c r="C47" s="373"/>
      <c r="D47" s="373"/>
      <c r="E47" s="373"/>
      <c r="F47" s="373"/>
      <c r="G47" s="373"/>
      <c r="H47" s="369"/>
      <c r="I47" s="210"/>
    </row>
    <row r="48" spans="1:9" s="223" customFormat="1" ht="15" hidden="1" x14ac:dyDescent="0.25">
      <c r="A48" s="367"/>
      <c r="B48" s="368"/>
      <c r="C48" s="368"/>
      <c r="D48" s="373" t="s">
        <v>419</v>
      </c>
      <c r="E48" s="373" t="s">
        <v>508</v>
      </c>
      <c r="F48" s="373" t="s">
        <v>509</v>
      </c>
      <c r="G48" s="373" t="s">
        <v>510</v>
      </c>
      <c r="H48" s="369"/>
      <c r="I48" s="210"/>
    </row>
    <row r="49" spans="1:9" s="223" customFormat="1" ht="29.25" hidden="1" x14ac:dyDescent="0.25">
      <c r="A49" s="367"/>
      <c r="B49" s="368" t="s">
        <v>422</v>
      </c>
      <c r="C49" s="368"/>
      <c r="D49" s="374">
        <f>D44*D43</f>
        <v>0</v>
      </c>
      <c r="E49" s="374">
        <f>E44*E43</f>
        <v>396000</v>
      </c>
      <c r="F49" s="374">
        <f>F44*F43</f>
        <v>401940</v>
      </c>
      <c r="G49" s="374">
        <f>G44*G43</f>
        <v>3960000</v>
      </c>
      <c r="H49" s="369"/>
      <c r="I49" s="210"/>
    </row>
    <row r="50" spans="1:9" s="223" customFormat="1" ht="15" hidden="1" x14ac:dyDescent="0.25">
      <c r="A50" s="367"/>
      <c r="B50" s="375" t="s">
        <v>423</v>
      </c>
      <c r="C50" s="375"/>
      <c r="D50" s="376">
        <f>MAX(D42-D49,0)</f>
        <v>0</v>
      </c>
      <c r="E50" s="376">
        <f>MAX(E42-E49,0)</f>
        <v>60562.5</v>
      </c>
      <c r="F50" s="376">
        <f>MAX(F42-F49,0)</f>
        <v>90237.34375</v>
      </c>
      <c r="G50" s="376">
        <f>MAX(G42-G49,0)</f>
        <v>0</v>
      </c>
      <c r="H50" s="369"/>
      <c r="I50" s="210"/>
    </row>
    <row r="51" spans="1:9" s="223" customFormat="1" ht="15" hidden="1" x14ac:dyDescent="0.25">
      <c r="A51" s="367"/>
      <c r="B51" s="373"/>
      <c r="C51" s="373"/>
      <c r="D51" s="373"/>
      <c r="E51" s="373"/>
      <c r="F51" s="373"/>
      <c r="G51" s="373"/>
      <c r="H51" s="369"/>
      <c r="I51" s="210"/>
    </row>
    <row r="52" spans="1:9" s="223" customFormat="1" ht="2.4500000000000002" customHeight="1" x14ac:dyDescent="0.25">
      <c r="A52" s="367"/>
      <c r="B52" s="373"/>
      <c r="C52" s="373"/>
      <c r="D52" s="373"/>
      <c r="E52" s="373"/>
      <c r="F52" s="373"/>
      <c r="G52" s="373"/>
      <c r="H52" s="369"/>
      <c r="I52" s="210"/>
    </row>
    <row r="53" spans="1:9" s="223" customFormat="1" ht="47.45" customHeight="1" x14ac:dyDescent="0.25">
      <c r="A53" s="367"/>
      <c r="B53" s="387" t="s">
        <v>431</v>
      </c>
      <c r="C53" s="210"/>
      <c r="D53" s="210"/>
      <c r="E53" s="193" t="s">
        <v>438</v>
      </c>
      <c r="F53" s="193" t="s">
        <v>439</v>
      </c>
      <c r="G53" s="193" t="s">
        <v>440</v>
      </c>
      <c r="H53" s="369"/>
      <c r="I53" s="210"/>
    </row>
    <row r="54" spans="1:9" s="223" customFormat="1" ht="15" x14ac:dyDescent="0.25">
      <c r="A54" s="367"/>
      <c r="B54" s="392" t="s">
        <v>437</v>
      </c>
      <c r="C54" s="210"/>
      <c r="D54" s="210"/>
      <c r="E54" s="389">
        <f>E43-E55</f>
        <v>114701</v>
      </c>
      <c r="F54" s="389">
        <f>F43-F55</f>
        <v>75906</v>
      </c>
      <c r="G54" s="389">
        <f>G43-G55</f>
        <v>2000000</v>
      </c>
      <c r="H54" s="210"/>
      <c r="I54" s="210"/>
    </row>
    <row r="55" spans="1:9" s="223" customFormat="1" ht="15" x14ac:dyDescent="0.25">
      <c r="A55" s="367"/>
      <c r="B55" s="388" t="s">
        <v>426</v>
      </c>
      <c r="C55" s="210"/>
      <c r="D55" s="210"/>
      <c r="E55" s="389">
        <f t="shared" ref="E55:G55" si="9">MIN(ROUNDDOWN(E50/(E45-E44),0),E43)</f>
        <v>85299</v>
      </c>
      <c r="F55" s="389">
        <f t="shared" si="9"/>
        <v>127094</v>
      </c>
      <c r="G55" s="389">
        <f t="shared" si="9"/>
        <v>0</v>
      </c>
      <c r="H55" s="210"/>
      <c r="I55" s="210"/>
    </row>
    <row r="56" spans="1:9" s="223" customFormat="1" ht="15" x14ac:dyDescent="0.25">
      <c r="A56" s="367"/>
      <c r="B56" s="388" t="s">
        <v>427</v>
      </c>
      <c r="C56" s="210"/>
      <c r="D56" s="210"/>
      <c r="E56" s="389">
        <f>E54+E55</f>
        <v>200000</v>
      </c>
      <c r="F56" s="389">
        <f>F54+F55</f>
        <v>203000</v>
      </c>
      <c r="G56" s="389">
        <f>G54+G55</f>
        <v>2000000</v>
      </c>
      <c r="H56" s="369"/>
      <c r="I56" s="210"/>
    </row>
    <row r="57" spans="1:9" s="223" customFormat="1" ht="15" x14ac:dyDescent="0.25">
      <c r="A57" s="367"/>
      <c r="B57" s="388"/>
      <c r="C57" s="210"/>
      <c r="D57" s="210"/>
      <c r="E57" s="389"/>
      <c r="F57" s="389"/>
      <c r="G57" s="389"/>
      <c r="H57" s="369"/>
      <c r="I57" s="210"/>
    </row>
    <row r="58" spans="1:9" s="223" customFormat="1" ht="15" x14ac:dyDescent="0.25">
      <c r="A58" s="367"/>
      <c r="B58" s="388" t="s">
        <v>428</v>
      </c>
      <c r="C58" s="210"/>
      <c r="D58" s="210"/>
      <c r="E58" s="389">
        <f>$E44*E54</f>
        <v>227107.98</v>
      </c>
      <c r="F58" s="389">
        <f>$F44*F54</f>
        <v>150293.88</v>
      </c>
      <c r="G58" s="389">
        <f>$G44*G54</f>
        <v>3960000</v>
      </c>
      <c r="H58" s="369"/>
      <c r="I58" s="210"/>
    </row>
    <row r="59" spans="1:9" s="223" customFormat="1" ht="15" x14ac:dyDescent="0.25">
      <c r="A59" s="367"/>
      <c r="B59" s="388" t="s">
        <v>429</v>
      </c>
      <c r="C59" s="210"/>
      <c r="D59" s="210"/>
      <c r="E59" s="389">
        <f>E45*E55</f>
        <v>229454.31</v>
      </c>
      <c r="F59" s="389">
        <f>F45*F55</f>
        <v>341882.86</v>
      </c>
      <c r="G59" s="389">
        <f>G45*G55</f>
        <v>0</v>
      </c>
      <c r="H59" s="369"/>
      <c r="I59" s="210"/>
    </row>
    <row r="60" spans="1:9" s="223" customFormat="1" ht="15" x14ac:dyDescent="0.25">
      <c r="A60" s="367"/>
      <c r="B60" s="388" t="s">
        <v>430</v>
      </c>
      <c r="C60" s="210"/>
      <c r="D60" s="210"/>
      <c r="E60" s="389">
        <f>E58+E59</f>
        <v>456562.29000000004</v>
      </c>
      <c r="F60" s="389">
        <f>F58+F59</f>
        <v>492176.74</v>
      </c>
      <c r="G60" s="389">
        <f>G58+G59</f>
        <v>3960000</v>
      </c>
      <c r="H60" s="369"/>
      <c r="I60" s="210"/>
    </row>
    <row r="61" spans="1:9" s="223" customFormat="1" ht="15" thickBot="1" x14ac:dyDescent="0.25">
      <c r="A61" s="377"/>
      <c r="B61" s="378"/>
      <c r="C61" s="378"/>
      <c r="D61" s="378"/>
      <c r="E61" s="378"/>
      <c r="F61" s="378"/>
      <c r="G61" s="378"/>
      <c r="H61" s="379"/>
      <c r="I61" s="210"/>
    </row>
    <row r="62" spans="1:9" s="223" customFormat="1" x14ac:dyDescent="0.2">
      <c r="I62" s="210"/>
    </row>
    <row r="63" spans="1:9" s="223" customFormat="1" x14ac:dyDescent="0.2">
      <c r="I63" s="210"/>
    </row>
    <row r="64" spans="1:9" s="345" customFormat="1" ht="30.4" customHeight="1" x14ac:dyDescent="0.25">
      <c r="A64" s="344"/>
      <c r="B64" s="333" t="s">
        <v>387</v>
      </c>
      <c r="C64" s="344"/>
      <c r="D64" s="344"/>
      <c r="E64" s="344"/>
      <c r="F64" s="344"/>
      <c r="G64" s="344"/>
      <c r="H64" s="223"/>
      <c r="I64" s="210"/>
    </row>
    <row r="65" spans="1:9" ht="15" x14ac:dyDescent="0.25">
      <c r="A65" s="358">
        <v>12</v>
      </c>
      <c r="B65" s="359" t="s">
        <v>412</v>
      </c>
      <c r="C65" s="346" t="s">
        <v>413</v>
      </c>
      <c r="D65" s="360"/>
      <c r="E65" s="360">
        <f>+E27</f>
        <v>456562.5</v>
      </c>
      <c r="F65" s="360">
        <f>+F27</f>
        <v>492177.34375</v>
      </c>
      <c r="G65" s="360">
        <f>+G27</f>
        <v>3818639.835069444</v>
      </c>
      <c r="H65" s="223"/>
      <c r="I65" s="345"/>
    </row>
    <row r="66" spans="1:9" ht="13.9" customHeight="1" x14ac:dyDescent="0.2">
      <c r="A66" s="433">
        <v>13</v>
      </c>
      <c r="B66" s="449" t="s">
        <v>414</v>
      </c>
      <c r="C66" s="346" t="s">
        <v>411</v>
      </c>
      <c r="D66" s="360"/>
      <c r="E66" s="360">
        <v>85000</v>
      </c>
      <c r="F66" s="360">
        <v>130000</v>
      </c>
      <c r="G66" s="360">
        <v>3000000</v>
      </c>
      <c r="H66" s="223"/>
      <c r="I66" s="345"/>
    </row>
    <row r="67" spans="1:9" ht="13.9" customHeight="1" x14ac:dyDescent="0.2">
      <c r="A67" s="434"/>
      <c r="B67" s="450"/>
      <c r="C67" s="346" t="s">
        <v>399</v>
      </c>
      <c r="D67" s="347"/>
      <c r="E67" s="347">
        <f t="shared" ref="E67" si="10">+E66/E65</f>
        <v>0.18617385352498289</v>
      </c>
      <c r="F67" s="347">
        <f>+F66/F65</f>
        <v>0.26413243447880669</v>
      </c>
      <c r="G67" s="347">
        <f>+G66/G65</f>
        <v>0.78562004524457685</v>
      </c>
      <c r="H67" s="223"/>
      <c r="I67" s="345"/>
    </row>
    <row r="68" spans="1:9" ht="13.9" customHeight="1" x14ac:dyDescent="0.2">
      <c r="A68" s="433">
        <v>14</v>
      </c>
      <c r="B68" s="433" t="s">
        <v>388</v>
      </c>
      <c r="C68" s="346" t="s">
        <v>380</v>
      </c>
      <c r="D68" s="334"/>
      <c r="E68" s="334">
        <v>0</v>
      </c>
      <c r="F68" s="334">
        <v>0</v>
      </c>
      <c r="G68" s="334">
        <v>0</v>
      </c>
      <c r="I68" s="345"/>
    </row>
    <row r="69" spans="1:9" ht="13.9" customHeight="1" x14ac:dyDescent="0.2">
      <c r="A69" s="434"/>
      <c r="B69" s="434"/>
      <c r="C69" s="346" t="s">
        <v>511</v>
      </c>
      <c r="D69" s="347"/>
      <c r="E69" s="347">
        <f t="shared" ref="E69:G69" si="11">+E68/E66</f>
        <v>0</v>
      </c>
      <c r="F69" s="347">
        <f t="shared" si="11"/>
        <v>0</v>
      </c>
      <c r="G69" s="347">
        <f t="shared" si="11"/>
        <v>0</v>
      </c>
      <c r="I69" s="345"/>
    </row>
    <row r="70" spans="1:9" ht="13.9" customHeight="1" x14ac:dyDescent="0.2">
      <c r="A70" s="433">
        <v>15</v>
      </c>
      <c r="B70" s="449" t="s">
        <v>389</v>
      </c>
      <c r="C70" s="346" t="s">
        <v>512</v>
      </c>
      <c r="D70" s="361"/>
      <c r="E70" s="361">
        <f t="shared" ref="E70:G70" si="12">+E66-E68</f>
        <v>85000</v>
      </c>
      <c r="F70" s="361">
        <f t="shared" si="12"/>
        <v>130000</v>
      </c>
      <c r="G70" s="361">
        <f t="shared" si="12"/>
        <v>3000000</v>
      </c>
    </row>
    <row r="71" spans="1:9" ht="14.65" customHeight="1" x14ac:dyDescent="0.2">
      <c r="A71" s="434"/>
      <c r="B71" s="450"/>
      <c r="C71" s="346" t="s">
        <v>513</v>
      </c>
      <c r="D71" s="347"/>
      <c r="E71" s="347">
        <f t="shared" ref="E71:G71" si="13">+E70/E65</f>
        <v>0.18617385352498289</v>
      </c>
      <c r="F71" s="347">
        <f t="shared" si="13"/>
        <v>0.26413243447880669</v>
      </c>
      <c r="G71" s="347">
        <f t="shared" si="13"/>
        <v>0.78562004524457685</v>
      </c>
    </row>
    <row r="72" spans="1:9" ht="120.75" customHeight="1" x14ac:dyDescent="0.2">
      <c r="A72" s="380">
        <v>16</v>
      </c>
      <c r="B72" s="382" t="s">
        <v>390</v>
      </c>
      <c r="C72" s="346" t="s">
        <v>514</v>
      </c>
      <c r="D72" s="362"/>
      <c r="E72" s="362"/>
      <c r="F72" s="362"/>
      <c r="G72" s="362"/>
      <c r="H72" s="384" t="s">
        <v>441</v>
      </c>
    </row>
    <row r="73" spans="1:9" x14ac:dyDescent="0.2">
      <c r="A73" s="433">
        <v>17</v>
      </c>
      <c r="B73" s="449" t="s">
        <v>391</v>
      </c>
      <c r="C73" s="348" t="s">
        <v>515</v>
      </c>
      <c r="D73" s="349"/>
      <c r="E73" s="349">
        <f>+E66-E68-E72</f>
        <v>85000</v>
      </c>
      <c r="F73" s="349">
        <f>+F66-F68-F72</f>
        <v>130000</v>
      </c>
      <c r="G73" s="349">
        <f>+G66-G68-G72</f>
        <v>3000000</v>
      </c>
      <c r="H73" s="226"/>
    </row>
    <row r="74" spans="1:9" x14ac:dyDescent="0.2">
      <c r="A74" s="434"/>
      <c r="B74" s="450"/>
      <c r="C74" s="350" t="s">
        <v>516</v>
      </c>
      <c r="D74" s="351"/>
      <c r="E74" s="351">
        <f>+E73/E66</f>
        <v>1</v>
      </c>
      <c r="F74" s="351">
        <f>+F73/F66</f>
        <v>1</v>
      </c>
      <c r="G74" s="351">
        <f>+G73/G66</f>
        <v>1</v>
      </c>
    </row>
    <row r="75" spans="1:9" ht="27.6" customHeight="1" x14ac:dyDescent="0.25">
      <c r="A75" s="381">
        <v>18</v>
      </c>
      <c r="B75" s="233" t="s">
        <v>517</v>
      </c>
      <c r="C75" s="224"/>
      <c r="D75" s="224"/>
      <c r="E75" s="360">
        <v>0</v>
      </c>
      <c r="F75" s="360">
        <v>0</v>
      </c>
      <c r="G75" s="360">
        <v>0</v>
      </c>
    </row>
    <row r="76" spans="1:9" x14ac:dyDescent="0.2">
      <c r="A76" s="210"/>
      <c r="B76" s="207"/>
    </row>
    <row r="77" spans="1:9" x14ac:dyDescent="0.2">
      <c r="A77" s="210"/>
    </row>
    <row r="78" spans="1:9" x14ac:dyDescent="0.2">
      <c r="A78" s="210"/>
    </row>
    <row r="79" spans="1:9" ht="15" thickBot="1" x14ac:dyDescent="0.25">
      <c r="A79" s="210"/>
    </row>
    <row r="80" spans="1:9" ht="29.25" thickBot="1" x14ac:dyDescent="0.25">
      <c r="A80" s="210"/>
      <c r="B80" s="210" t="s">
        <v>181</v>
      </c>
      <c r="C80" s="308"/>
      <c r="D80" s="236" t="s">
        <v>518</v>
      </c>
      <c r="E80" s="435" t="s">
        <v>519</v>
      </c>
      <c r="F80" s="436"/>
      <c r="G80" s="437"/>
    </row>
    <row r="81" spans="1:7" ht="15" thickBot="1" x14ac:dyDescent="0.25">
      <c r="A81" s="210"/>
      <c r="B81" s="307"/>
      <c r="C81" s="308"/>
      <c r="D81" s="225">
        <v>2020</v>
      </c>
      <c r="E81" s="299">
        <v>2021</v>
      </c>
      <c r="F81" s="299">
        <v>2022</v>
      </c>
      <c r="G81" s="299">
        <v>2023</v>
      </c>
    </row>
    <row r="82" spans="1:7" ht="15" thickBot="1" x14ac:dyDescent="0.25">
      <c r="A82" s="210"/>
      <c r="B82" s="307" t="s">
        <v>9</v>
      </c>
      <c r="C82" s="306"/>
      <c r="D82" s="202">
        <v>2000000</v>
      </c>
      <c r="E82" s="202">
        <v>250000</v>
      </c>
      <c r="F82" s="202">
        <v>250000</v>
      </c>
      <c r="G82" s="202">
        <v>0</v>
      </c>
    </row>
    <row r="83" spans="1:7" ht="15" thickBot="1" x14ac:dyDescent="0.25">
      <c r="A83" s="210"/>
      <c r="B83" s="305" t="s">
        <v>216</v>
      </c>
      <c r="C83" s="306"/>
      <c r="D83" s="202">
        <v>1102777.7777777775</v>
      </c>
      <c r="E83" s="202">
        <v>50000</v>
      </c>
      <c r="F83" s="202">
        <v>50000</v>
      </c>
      <c r="G83" s="202">
        <v>50000</v>
      </c>
    </row>
    <row r="84" spans="1:7" ht="15" thickBot="1" x14ac:dyDescent="0.25">
      <c r="A84" s="210"/>
      <c r="B84" s="305" t="s">
        <v>217</v>
      </c>
      <c r="C84" s="306"/>
      <c r="D84" s="202">
        <v>100000</v>
      </c>
      <c r="E84" s="202">
        <v>50000</v>
      </c>
      <c r="F84" s="202">
        <v>15000</v>
      </c>
      <c r="G84" s="202">
        <v>100000</v>
      </c>
    </row>
    <row r="85" spans="1:7" ht="15" thickBot="1" x14ac:dyDescent="0.25">
      <c r="A85" s="210"/>
      <c r="B85" s="305" t="s">
        <v>180</v>
      </c>
      <c r="C85" s="306"/>
      <c r="D85" s="202">
        <v>5000</v>
      </c>
      <c r="E85" s="202">
        <v>15000</v>
      </c>
      <c r="F85" s="202">
        <v>25000</v>
      </c>
      <c r="G85" s="202">
        <v>34500</v>
      </c>
    </row>
    <row r="86" spans="1:7" ht="15" thickBot="1" x14ac:dyDescent="0.25">
      <c r="A86" s="210"/>
      <c r="B86" s="305" t="s">
        <v>246</v>
      </c>
      <c r="C86" s="306"/>
      <c r="D86" s="202">
        <f t="shared" ref="D86:G86" si="14">SUM(D82:D84)</f>
        <v>3202777.7777777775</v>
      </c>
      <c r="E86" s="202">
        <f t="shared" si="14"/>
        <v>350000</v>
      </c>
      <c r="F86" s="202">
        <f t="shared" si="14"/>
        <v>315000</v>
      </c>
      <c r="G86" s="202">
        <f t="shared" si="14"/>
        <v>150000</v>
      </c>
    </row>
    <row r="87" spans="1:7" ht="15" thickBot="1" x14ac:dyDescent="0.25">
      <c r="A87" s="210"/>
      <c r="B87" s="305" t="s">
        <v>10</v>
      </c>
    </row>
    <row r="88" spans="1:7" x14ac:dyDescent="0.2">
      <c r="A88" s="210"/>
    </row>
    <row r="89" spans="1:7" x14ac:dyDescent="0.2">
      <c r="A89" s="210"/>
    </row>
    <row r="90" spans="1:7" x14ac:dyDescent="0.2">
      <c r="A90" s="210"/>
      <c r="B90" s="210" t="s">
        <v>11</v>
      </c>
    </row>
    <row r="91" spans="1:7" x14ac:dyDescent="0.2">
      <c r="A91" s="210"/>
      <c r="B91" s="210" t="s">
        <v>12</v>
      </c>
    </row>
    <row r="92" spans="1:7" x14ac:dyDescent="0.2">
      <c r="A92" s="210"/>
      <c r="C92" s="227"/>
    </row>
    <row r="93" spans="1:7" x14ac:dyDescent="0.2">
      <c r="A93" s="210"/>
      <c r="B93" s="227" t="s">
        <v>152</v>
      </c>
      <c r="C93" s="228" t="s">
        <v>142</v>
      </c>
    </row>
    <row r="94" spans="1:7" x14ac:dyDescent="0.2">
      <c r="A94" s="210"/>
      <c r="B94" s="228"/>
      <c r="C94" s="228">
        <v>2.8</v>
      </c>
    </row>
    <row r="95" spans="1:7" x14ac:dyDescent="0.2">
      <c r="A95" s="210"/>
      <c r="B95" s="228" t="s">
        <v>143</v>
      </c>
      <c r="C95" s="228">
        <v>1</v>
      </c>
    </row>
    <row r="96" spans="1:7" x14ac:dyDescent="0.2">
      <c r="A96" s="210"/>
      <c r="B96" s="228" t="s">
        <v>151</v>
      </c>
      <c r="C96" s="228">
        <v>0.21</v>
      </c>
    </row>
    <row r="97" spans="1:3" x14ac:dyDescent="0.2">
      <c r="A97" s="210"/>
      <c r="B97" s="228" t="s">
        <v>144</v>
      </c>
      <c r="C97" s="228">
        <v>0.4</v>
      </c>
    </row>
    <row r="98" spans="1:3" x14ac:dyDescent="0.2">
      <c r="A98" s="210"/>
      <c r="B98" s="228" t="s">
        <v>145</v>
      </c>
      <c r="C98" s="228">
        <v>0.3</v>
      </c>
    </row>
    <row r="99" spans="1:3" x14ac:dyDescent="0.2">
      <c r="A99" s="210"/>
      <c r="B99" s="228" t="s">
        <v>146</v>
      </c>
      <c r="C99" s="228">
        <v>0.14000000000000001</v>
      </c>
    </row>
    <row r="100" spans="1:3" x14ac:dyDescent="0.2">
      <c r="A100" s="210"/>
      <c r="B100" s="228" t="s">
        <v>147</v>
      </c>
      <c r="C100" s="228">
        <v>0.15</v>
      </c>
    </row>
    <row r="101" spans="1:3" x14ac:dyDescent="0.2">
      <c r="A101" s="210"/>
      <c r="B101" s="228" t="s">
        <v>148</v>
      </c>
      <c r="C101" s="228">
        <v>0.3</v>
      </c>
    </row>
    <row r="102" spans="1:3" x14ac:dyDescent="0.2">
      <c r="A102" s="210"/>
      <c r="B102" s="228" t="s">
        <v>149</v>
      </c>
      <c r="C102" s="228"/>
    </row>
    <row r="103" spans="1:3" x14ac:dyDescent="0.2">
      <c r="A103" s="210"/>
      <c r="B103" s="228"/>
      <c r="C103" s="229">
        <f>SUM(C94:C102)</f>
        <v>5.3</v>
      </c>
    </row>
    <row r="104" spans="1:3" x14ac:dyDescent="0.2">
      <c r="A104" s="210"/>
      <c r="B104" s="229" t="s">
        <v>150</v>
      </c>
    </row>
    <row r="105" spans="1:3" x14ac:dyDescent="0.2">
      <c r="A105" s="210"/>
    </row>
    <row r="106" spans="1:3" x14ac:dyDescent="0.2">
      <c r="A106" s="210"/>
    </row>
    <row r="107" spans="1:3" x14ac:dyDescent="0.2">
      <c r="A107" s="210"/>
    </row>
    <row r="108" spans="1:3" x14ac:dyDescent="0.2">
      <c r="A108" s="210"/>
    </row>
    <row r="109" spans="1:3" x14ac:dyDescent="0.2">
      <c r="A109" s="210"/>
    </row>
    <row r="110" spans="1:3" x14ac:dyDescent="0.2">
      <c r="A110" s="210"/>
    </row>
    <row r="111" spans="1:3" x14ac:dyDescent="0.2">
      <c r="A111" s="210"/>
    </row>
    <row r="112" spans="1:3" x14ac:dyDescent="0.2">
      <c r="A112" s="210"/>
    </row>
    <row r="113" spans="1:1" x14ac:dyDescent="0.2">
      <c r="A113" s="210"/>
    </row>
    <row r="114" spans="1:1" x14ac:dyDescent="0.2">
      <c r="A114" s="210"/>
    </row>
    <row r="115" spans="1:1" x14ac:dyDescent="0.2">
      <c r="A115" s="210"/>
    </row>
    <row r="116" spans="1:1" x14ac:dyDescent="0.2">
      <c r="A116" s="210"/>
    </row>
    <row r="117" spans="1:1" x14ac:dyDescent="0.2">
      <c r="A117" s="210"/>
    </row>
    <row r="118" spans="1:1" x14ac:dyDescent="0.2">
      <c r="A118" s="210"/>
    </row>
    <row r="119" spans="1:1" x14ac:dyDescent="0.2">
      <c r="A119" s="210"/>
    </row>
    <row r="120" spans="1:1" x14ac:dyDescent="0.2">
      <c r="A120" s="210"/>
    </row>
    <row r="121" spans="1:1" x14ac:dyDescent="0.2">
      <c r="A121" s="210"/>
    </row>
    <row r="122" spans="1:1" x14ac:dyDescent="0.2">
      <c r="A122" s="210"/>
    </row>
    <row r="123" spans="1:1" x14ac:dyDescent="0.2">
      <c r="A123" s="210"/>
    </row>
    <row r="124" spans="1:1" x14ac:dyDescent="0.2">
      <c r="A124" s="210"/>
    </row>
    <row r="125" spans="1:1" x14ac:dyDescent="0.2">
      <c r="A125" s="210"/>
    </row>
    <row r="126" spans="1:1" x14ac:dyDescent="0.2">
      <c r="A126" s="210"/>
    </row>
    <row r="127" spans="1:1" x14ac:dyDescent="0.2">
      <c r="A127" s="210"/>
    </row>
    <row r="128" spans="1:1" x14ac:dyDescent="0.2">
      <c r="A128" s="210"/>
    </row>
    <row r="129" spans="1:1" x14ac:dyDescent="0.2">
      <c r="A129" s="210"/>
    </row>
    <row r="130" spans="1:1" x14ac:dyDescent="0.2">
      <c r="A130" s="210"/>
    </row>
    <row r="131" spans="1:1" x14ac:dyDescent="0.2">
      <c r="A131" s="210"/>
    </row>
    <row r="132" spans="1:1" x14ac:dyDescent="0.2">
      <c r="A132" s="210"/>
    </row>
    <row r="133" spans="1:1" x14ac:dyDescent="0.2">
      <c r="A133" s="210"/>
    </row>
    <row r="134" spans="1:1" x14ac:dyDescent="0.2">
      <c r="A134" s="210"/>
    </row>
    <row r="135" spans="1:1" x14ac:dyDescent="0.2">
      <c r="A135" s="210"/>
    </row>
    <row r="136" spans="1:1" x14ac:dyDescent="0.2">
      <c r="A136" s="210"/>
    </row>
    <row r="137" spans="1:1" x14ac:dyDescent="0.2">
      <c r="A137" s="210"/>
    </row>
    <row r="138" spans="1:1" x14ac:dyDescent="0.2">
      <c r="A138" s="210"/>
    </row>
    <row r="139" spans="1:1" x14ac:dyDescent="0.2">
      <c r="A139" s="210"/>
    </row>
    <row r="140" spans="1:1" x14ac:dyDescent="0.2">
      <c r="A140" s="210"/>
    </row>
    <row r="141" spans="1:1" x14ac:dyDescent="0.2">
      <c r="A141" s="210"/>
    </row>
    <row r="142" spans="1:1" x14ac:dyDescent="0.2">
      <c r="A142" s="210"/>
    </row>
    <row r="143" spans="1:1" x14ac:dyDescent="0.2">
      <c r="A143" s="210"/>
    </row>
    <row r="144" spans="1:1" x14ac:dyDescent="0.2">
      <c r="A144" s="210"/>
    </row>
    <row r="145" spans="1:1" x14ac:dyDescent="0.2">
      <c r="A145" s="210"/>
    </row>
    <row r="146" spans="1:1" x14ac:dyDescent="0.2">
      <c r="A146" s="210"/>
    </row>
    <row r="147" spans="1:1" x14ac:dyDescent="0.2">
      <c r="A147" s="210"/>
    </row>
    <row r="148" spans="1:1" x14ac:dyDescent="0.2">
      <c r="A148" s="210"/>
    </row>
    <row r="149" spans="1:1" x14ac:dyDescent="0.2">
      <c r="A149" s="210"/>
    </row>
    <row r="150" spans="1:1" x14ac:dyDescent="0.2">
      <c r="A150" s="210"/>
    </row>
    <row r="151" spans="1:1" x14ac:dyDescent="0.2">
      <c r="A151" s="210"/>
    </row>
    <row r="152" spans="1:1" x14ac:dyDescent="0.2">
      <c r="A152" s="210"/>
    </row>
    <row r="153" spans="1:1" x14ac:dyDescent="0.2">
      <c r="A153" s="210"/>
    </row>
    <row r="154" spans="1:1" x14ac:dyDescent="0.2">
      <c r="A154" s="210"/>
    </row>
    <row r="155" spans="1:1" x14ac:dyDescent="0.2">
      <c r="A155" s="210"/>
    </row>
    <row r="156" spans="1:1" x14ac:dyDescent="0.2">
      <c r="A156" s="210"/>
    </row>
    <row r="157" spans="1:1" x14ac:dyDescent="0.2">
      <c r="A157" s="210"/>
    </row>
    <row r="158" spans="1:1" x14ac:dyDescent="0.2">
      <c r="A158" s="210"/>
    </row>
    <row r="159" spans="1:1" x14ac:dyDescent="0.2">
      <c r="A159" s="210"/>
    </row>
    <row r="160" spans="1:1" x14ac:dyDescent="0.2">
      <c r="A160" s="210"/>
    </row>
    <row r="161" spans="1:1" x14ac:dyDescent="0.2">
      <c r="A161" s="210"/>
    </row>
    <row r="162" spans="1:1" x14ac:dyDescent="0.2">
      <c r="A162" s="210"/>
    </row>
    <row r="163" spans="1:1" x14ac:dyDescent="0.2">
      <c r="A163" s="210"/>
    </row>
    <row r="164" spans="1:1" x14ac:dyDescent="0.2">
      <c r="A164" s="210"/>
    </row>
    <row r="165" spans="1:1" x14ac:dyDescent="0.2">
      <c r="A165" s="210"/>
    </row>
    <row r="166" spans="1:1" x14ac:dyDescent="0.2">
      <c r="A166" s="210"/>
    </row>
    <row r="167" spans="1:1" x14ac:dyDescent="0.2">
      <c r="A167" s="210"/>
    </row>
    <row r="168" spans="1:1" x14ac:dyDescent="0.2">
      <c r="A168" s="210"/>
    </row>
    <row r="169" spans="1:1" x14ac:dyDescent="0.2">
      <c r="A169" s="210"/>
    </row>
    <row r="170" spans="1:1" x14ac:dyDescent="0.2">
      <c r="A170" s="210"/>
    </row>
    <row r="171" spans="1:1" x14ac:dyDescent="0.2">
      <c r="A171" s="210"/>
    </row>
    <row r="172" spans="1:1" x14ac:dyDescent="0.2">
      <c r="A172" s="210"/>
    </row>
    <row r="173" spans="1:1" x14ac:dyDescent="0.2">
      <c r="A173" s="210"/>
    </row>
    <row r="174" spans="1:1" x14ac:dyDescent="0.2">
      <c r="A174" s="210"/>
    </row>
    <row r="175" spans="1:1" x14ac:dyDescent="0.2">
      <c r="A175" s="210"/>
    </row>
    <row r="176" spans="1:1" x14ac:dyDescent="0.2">
      <c r="A176" s="210"/>
    </row>
    <row r="177" spans="1:1" x14ac:dyDescent="0.2">
      <c r="A177" s="210"/>
    </row>
    <row r="178" spans="1:1" x14ac:dyDescent="0.2">
      <c r="A178" s="210"/>
    </row>
    <row r="179" spans="1:1" x14ac:dyDescent="0.2">
      <c r="A179" s="210"/>
    </row>
    <row r="180" spans="1:1" x14ac:dyDescent="0.2">
      <c r="A180" s="210"/>
    </row>
    <row r="181" spans="1:1" x14ac:dyDescent="0.2">
      <c r="A181" s="210"/>
    </row>
    <row r="182" spans="1:1" x14ac:dyDescent="0.2">
      <c r="A182" s="210"/>
    </row>
    <row r="183" spans="1:1" x14ac:dyDescent="0.2">
      <c r="A183" s="210"/>
    </row>
    <row r="184" spans="1:1" x14ac:dyDescent="0.2">
      <c r="A184" s="210"/>
    </row>
    <row r="185" spans="1:1" x14ac:dyDescent="0.2">
      <c r="A185" s="210"/>
    </row>
    <row r="186" spans="1:1" x14ac:dyDescent="0.2">
      <c r="A186" s="210"/>
    </row>
    <row r="187" spans="1:1" x14ac:dyDescent="0.2">
      <c r="A187" s="210"/>
    </row>
    <row r="188" spans="1:1" x14ac:dyDescent="0.2">
      <c r="A188" s="210"/>
    </row>
    <row r="189" spans="1:1" x14ac:dyDescent="0.2">
      <c r="A189" s="210"/>
    </row>
    <row r="190" spans="1:1" x14ac:dyDescent="0.2">
      <c r="A190" s="210"/>
    </row>
    <row r="191" spans="1:1" x14ac:dyDescent="0.2">
      <c r="A191" s="210"/>
    </row>
    <row r="192" spans="1:1" x14ac:dyDescent="0.2">
      <c r="A192" s="210"/>
    </row>
    <row r="193" spans="1:1" x14ac:dyDescent="0.2">
      <c r="A193" s="210"/>
    </row>
    <row r="194" spans="1:1" x14ac:dyDescent="0.2">
      <c r="A194" s="210"/>
    </row>
    <row r="195" spans="1:1" x14ac:dyDescent="0.2">
      <c r="A195" s="210"/>
    </row>
    <row r="196" spans="1:1" x14ac:dyDescent="0.2">
      <c r="A196" s="210"/>
    </row>
    <row r="197" spans="1:1" x14ac:dyDescent="0.2">
      <c r="A197" s="210"/>
    </row>
    <row r="198" spans="1:1" x14ac:dyDescent="0.2">
      <c r="A198" s="210"/>
    </row>
    <row r="199" spans="1:1" x14ac:dyDescent="0.2">
      <c r="A199" s="210"/>
    </row>
    <row r="200" spans="1:1" x14ac:dyDescent="0.2">
      <c r="A200" s="210"/>
    </row>
    <row r="201" spans="1:1" x14ac:dyDescent="0.2">
      <c r="A201" s="210"/>
    </row>
    <row r="202" spans="1:1" x14ac:dyDescent="0.2">
      <c r="A202" s="210"/>
    </row>
    <row r="203" spans="1:1" x14ac:dyDescent="0.2">
      <c r="A203" s="210"/>
    </row>
    <row r="204" spans="1:1" x14ac:dyDescent="0.2">
      <c r="A204" s="210"/>
    </row>
    <row r="205" spans="1:1" x14ac:dyDescent="0.2">
      <c r="A205" s="210"/>
    </row>
    <row r="206" spans="1:1" x14ac:dyDescent="0.2">
      <c r="A206" s="210"/>
    </row>
    <row r="207" spans="1:1" x14ac:dyDescent="0.2">
      <c r="A207" s="210"/>
    </row>
    <row r="208" spans="1:1" x14ac:dyDescent="0.2">
      <c r="A208" s="210"/>
    </row>
    <row r="209" spans="1:1" x14ac:dyDescent="0.2">
      <c r="A209" s="210"/>
    </row>
    <row r="210" spans="1:1" x14ac:dyDescent="0.2">
      <c r="A210" s="210"/>
    </row>
    <row r="211" spans="1:1" x14ac:dyDescent="0.2">
      <c r="A211" s="210"/>
    </row>
    <row r="212" spans="1:1" x14ac:dyDescent="0.2">
      <c r="A212" s="210"/>
    </row>
    <row r="213" spans="1:1" x14ac:dyDescent="0.2">
      <c r="A213" s="210"/>
    </row>
    <row r="214" spans="1:1" x14ac:dyDescent="0.2">
      <c r="A214" s="210"/>
    </row>
    <row r="215" spans="1:1" x14ac:dyDescent="0.2">
      <c r="A215" s="210"/>
    </row>
    <row r="216" spans="1:1" x14ac:dyDescent="0.2">
      <c r="A216" s="210"/>
    </row>
    <row r="217" spans="1:1" x14ac:dyDescent="0.2">
      <c r="A217" s="210"/>
    </row>
    <row r="218" spans="1:1" x14ac:dyDescent="0.2">
      <c r="A218" s="210"/>
    </row>
    <row r="219" spans="1:1" x14ac:dyDescent="0.2">
      <c r="A219" s="210"/>
    </row>
    <row r="220" spans="1:1" x14ac:dyDescent="0.2">
      <c r="A220" s="210"/>
    </row>
    <row r="221" spans="1:1" x14ac:dyDescent="0.2">
      <c r="A221" s="210"/>
    </row>
    <row r="222" spans="1:1" x14ac:dyDescent="0.2">
      <c r="A222" s="210"/>
    </row>
    <row r="223" spans="1:1" x14ac:dyDescent="0.2">
      <c r="A223" s="210"/>
    </row>
    <row r="224" spans="1:1" x14ac:dyDescent="0.2">
      <c r="A224" s="210"/>
    </row>
    <row r="225" spans="1:1" x14ac:dyDescent="0.2">
      <c r="A225" s="210"/>
    </row>
    <row r="226" spans="1:1" x14ac:dyDescent="0.2">
      <c r="A226" s="210"/>
    </row>
    <row r="227" spans="1:1" x14ac:dyDescent="0.2">
      <c r="A227" s="210"/>
    </row>
    <row r="228" spans="1:1" x14ac:dyDescent="0.2">
      <c r="A228" s="210"/>
    </row>
    <row r="229" spans="1:1" x14ac:dyDescent="0.2">
      <c r="A229" s="210"/>
    </row>
    <row r="230" spans="1:1" x14ac:dyDescent="0.2">
      <c r="A230" s="210"/>
    </row>
    <row r="231" spans="1:1" x14ac:dyDescent="0.2">
      <c r="A231" s="210"/>
    </row>
    <row r="232" spans="1:1" x14ac:dyDescent="0.2">
      <c r="A232" s="210"/>
    </row>
    <row r="233" spans="1:1" x14ac:dyDescent="0.2">
      <c r="A233" s="210"/>
    </row>
    <row r="234" spans="1:1" x14ac:dyDescent="0.2">
      <c r="A234" s="210"/>
    </row>
    <row r="235" spans="1:1" x14ac:dyDescent="0.2">
      <c r="A235" s="210"/>
    </row>
    <row r="236" spans="1:1" x14ac:dyDescent="0.2">
      <c r="A236" s="210"/>
    </row>
    <row r="237" spans="1:1" x14ac:dyDescent="0.2">
      <c r="A237" s="210"/>
    </row>
    <row r="238" spans="1:1" x14ac:dyDescent="0.2">
      <c r="A238" s="210"/>
    </row>
    <row r="239" spans="1:1" x14ac:dyDescent="0.2">
      <c r="A239" s="210"/>
    </row>
    <row r="240" spans="1:1" x14ac:dyDescent="0.2">
      <c r="A240" s="210"/>
    </row>
    <row r="241" spans="1:1" x14ac:dyDescent="0.2">
      <c r="A241" s="210"/>
    </row>
    <row r="242" spans="1:1" x14ac:dyDescent="0.2">
      <c r="A242" s="210"/>
    </row>
    <row r="243" spans="1:1" x14ac:dyDescent="0.2">
      <c r="A243" s="210"/>
    </row>
    <row r="244" spans="1:1" x14ac:dyDescent="0.2">
      <c r="A244" s="210"/>
    </row>
    <row r="245" spans="1:1" x14ac:dyDescent="0.2">
      <c r="A245" s="210"/>
    </row>
    <row r="246" spans="1:1" x14ac:dyDescent="0.2">
      <c r="A246" s="210"/>
    </row>
    <row r="247" spans="1:1" x14ac:dyDescent="0.2">
      <c r="A247" s="210"/>
    </row>
    <row r="248" spans="1:1" x14ac:dyDescent="0.2">
      <c r="A248" s="210"/>
    </row>
    <row r="249" spans="1:1" x14ac:dyDescent="0.2">
      <c r="A249" s="210"/>
    </row>
    <row r="250" spans="1:1" x14ac:dyDescent="0.2">
      <c r="A250" s="210"/>
    </row>
    <row r="251" spans="1:1" x14ac:dyDescent="0.2">
      <c r="A251" s="210"/>
    </row>
    <row r="252" spans="1:1" x14ac:dyDescent="0.2">
      <c r="A252" s="210"/>
    </row>
    <row r="253" spans="1:1" x14ac:dyDescent="0.2">
      <c r="A253" s="210"/>
    </row>
    <row r="254" spans="1:1" x14ac:dyDescent="0.2">
      <c r="A254" s="210"/>
    </row>
    <row r="255" spans="1:1" x14ac:dyDescent="0.2">
      <c r="A255" s="210"/>
    </row>
    <row r="256" spans="1:1" x14ac:dyDescent="0.2">
      <c r="A256" s="210"/>
    </row>
    <row r="257" spans="1:1" x14ac:dyDescent="0.2">
      <c r="A257" s="210"/>
    </row>
    <row r="258" spans="1:1" x14ac:dyDescent="0.2">
      <c r="A258" s="210"/>
    </row>
    <row r="259" spans="1:1" x14ac:dyDescent="0.2">
      <c r="A259" s="210"/>
    </row>
    <row r="260" spans="1:1" x14ac:dyDescent="0.2">
      <c r="A260" s="210"/>
    </row>
    <row r="261" spans="1:1" x14ac:dyDescent="0.2">
      <c r="A261" s="210"/>
    </row>
    <row r="262" spans="1:1" x14ac:dyDescent="0.2">
      <c r="A262" s="210"/>
    </row>
    <row r="263" spans="1:1" x14ac:dyDescent="0.2">
      <c r="A263" s="210"/>
    </row>
    <row r="264" spans="1:1" x14ac:dyDescent="0.2">
      <c r="A264" s="210"/>
    </row>
    <row r="265" spans="1:1" x14ac:dyDescent="0.2">
      <c r="A265" s="210"/>
    </row>
    <row r="266" spans="1:1" x14ac:dyDescent="0.2">
      <c r="A266" s="210"/>
    </row>
    <row r="267" spans="1:1" x14ac:dyDescent="0.2">
      <c r="A267" s="210"/>
    </row>
    <row r="268" spans="1:1" x14ac:dyDescent="0.2">
      <c r="A268" s="210"/>
    </row>
    <row r="269" spans="1:1" x14ac:dyDescent="0.2">
      <c r="A269" s="210"/>
    </row>
    <row r="270" spans="1:1" x14ac:dyDescent="0.2">
      <c r="A270" s="210"/>
    </row>
    <row r="271" spans="1:1" x14ac:dyDescent="0.2">
      <c r="A271" s="210"/>
    </row>
    <row r="272" spans="1:1" x14ac:dyDescent="0.2">
      <c r="A272" s="210"/>
    </row>
    <row r="273" spans="1:1" x14ac:dyDescent="0.2">
      <c r="A273" s="210"/>
    </row>
    <row r="274" spans="1:1" x14ac:dyDescent="0.2">
      <c r="A274" s="210"/>
    </row>
    <row r="275" spans="1:1" x14ac:dyDescent="0.2">
      <c r="A275" s="210"/>
    </row>
    <row r="276" spans="1:1" x14ac:dyDescent="0.2">
      <c r="A276" s="210"/>
    </row>
    <row r="277" spans="1:1" x14ac:dyDescent="0.2">
      <c r="A277" s="210"/>
    </row>
    <row r="278" spans="1:1" x14ac:dyDescent="0.2">
      <c r="A278" s="210"/>
    </row>
    <row r="279" spans="1:1" x14ac:dyDescent="0.2">
      <c r="A279" s="210"/>
    </row>
    <row r="280" spans="1:1" x14ac:dyDescent="0.2">
      <c r="A280" s="210"/>
    </row>
    <row r="281" spans="1:1" x14ac:dyDescent="0.2">
      <c r="A281" s="210"/>
    </row>
    <row r="282" spans="1:1" x14ac:dyDescent="0.2">
      <c r="A282" s="210"/>
    </row>
    <row r="283" spans="1:1" x14ac:dyDescent="0.2">
      <c r="A283" s="210"/>
    </row>
    <row r="284" spans="1:1" x14ac:dyDescent="0.2">
      <c r="A284" s="210"/>
    </row>
    <row r="285" spans="1:1" x14ac:dyDescent="0.2">
      <c r="A285" s="210"/>
    </row>
    <row r="286" spans="1:1" x14ac:dyDescent="0.2">
      <c r="A286" s="210"/>
    </row>
    <row r="287" spans="1:1" x14ac:dyDescent="0.2">
      <c r="A287" s="210"/>
    </row>
    <row r="288" spans="1:1" x14ac:dyDescent="0.2">
      <c r="A288" s="210"/>
    </row>
    <row r="289" spans="1:1" x14ac:dyDescent="0.2">
      <c r="A289" s="210"/>
    </row>
    <row r="290" spans="1:1" x14ac:dyDescent="0.2">
      <c r="A290" s="210"/>
    </row>
    <row r="291" spans="1:1" x14ac:dyDescent="0.2">
      <c r="A291" s="210"/>
    </row>
    <row r="292" spans="1:1" x14ac:dyDescent="0.2">
      <c r="A292" s="210"/>
    </row>
    <row r="293" spans="1:1" x14ac:dyDescent="0.2">
      <c r="A293" s="210"/>
    </row>
    <row r="294" spans="1:1" x14ac:dyDescent="0.2">
      <c r="A294" s="210"/>
    </row>
    <row r="295" spans="1:1" x14ac:dyDescent="0.2">
      <c r="A295" s="210"/>
    </row>
    <row r="296" spans="1:1" x14ac:dyDescent="0.2">
      <c r="A296" s="210"/>
    </row>
    <row r="297" spans="1:1" x14ac:dyDescent="0.2">
      <c r="A297" s="210"/>
    </row>
    <row r="298" spans="1:1" x14ac:dyDescent="0.2">
      <c r="A298" s="210"/>
    </row>
    <row r="299" spans="1:1" x14ac:dyDescent="0.2">
      <c r="A299" s="210"/>
    </row>
    <row r="300" spans="1:1" x14ac:dyDescent="0.2">
      <c r="A300" s="210"/>
    </row>
    <row r="301" spans="1:1" x14ac:dyDescent="0.2">
      <c r="A301" s="210"/>
    </row>
    <row r="302" spans="1:1" x14ac:dyDescent="0.2">
      <c r="A302" s="210"/>
    </row>
    <row r="303" spans="1:1" x14ac:dyDescent="0.2">
      <c r="A303" s="210"/>
    </row>
    <row r="304" spans="1:1" x14ac:dyDescent="0.2">
      <c r="A304" s="210"/>
    </row>
    <row r="305" spans="1:1" x14ac:dyDescent="0.2">
      <c r="A305" s="210"/>
    </row>
    <row r="306" spans="1:1" x14ac:dyDescent="0.2">
      <c r="A306" s="210"/>
    </row>
    <row r="307" spans="1:1" x14ac:dyDescent="0.2">
      <c r="A307" s="210"/>
    </row>
    <row r="308" spans="1:1" x14ac:dyDescent="0.2">
      <c r="A308" s="210"/>
    </row>
    <row r="309" spans="1:1" x14ac:dyDescent="0.2">
      <c r="A309" s="210"/>
    </row>
    <row r="310" spans="1:1" x14ac:dyDescent="0.2">
      <c r="A310" s="210"/>
    </row>
    <row r="311" spans="1:1" x14ac:dyDescent="0.2">
      <c r="A311" s="210"/>
    </row>
    <row r="312" spans="1:1" x14ac:dyDescent="0.2">
      <c r="A312" s="210"/>
    </row>
    <row r="313" spans="1:1" x14ac:dyDescent="0.2">
      <c r="A313" s="210"/>
    </row>
    <row r="314" spans="1:1" x14ac:dyDescent="0.2">
      <c r="A314" s="210"/>
    </row>
    <row r="315" spans="1:1" x14ac:dyDescent="0.2">
      <c r="A315" s="210"/>
    </row>
    <row r="316" spans="1:1" x14ac:dyDescent="0.2">
      <c r="A316" s="210"/>
    </row>
    <row r="317" spans="1:1" x14ac:dyDescent="0.2">
      <c r="A317" s="210"/>
    </row>
    <row r="318" spans="1:1" x14ac:dyDescent="0.2">
      <c r="A318" s="210"/>
    </row>
    <row r="319" spans="1:1" x14ac:dyDescent="0.2">
      <c r="A319" s="210"/>
    </row>
    <row r="320" spans="1:1" x14ac:dyDescent="0.2">
      <c r="A320" s="210"/>
    </row>
    <row r="321" spans="1:1" x14ac:dyDescent="0.2">
      <c r="A321" s="210"/>
    </row>
    <row r="322" spans="1:1" x14ac:dyDescent="0.2">
      <c r="A322" s="210"/>
    </row>
    <row r="323" spans="1:1" x14ac:dyDescent="0.2">
      <c r="A323" s="210"/>
    </row>
    <row r="324" spans="1:1" x14ac:dyDescent="0.2">
      <c r="A324" s="210"/>
    </row>
    <row r="325" spans="1:1" x14ac:dyDescent="0.2">
      <c r="A325" s="210"/>
    </row>
    <row r="326" spans="1:1" x14ac:dyDescent="0.2">
      <c r="A326" s="210"/>
    </row>
    <row r="327" spans="1:1" x14ac:dyDescent="0.2">
      <c r="A327" s="210"/>
    </row>
    <row r="328" spans="1:1" x14ac:dyDescent="0.2">
      <c r="A328" s="210"/>
    </row>
    <row r="329" spans="1:1" x14ac:dyDescent="0.2">
      <c r="A329" s="210"/>
    </row>
    <row r="330" spans="1:1" x14ac:dyDescent="0.2">
      <c r="A330" s="210"/>
    </row>
    <row r="331" spans="1:1" x14ac:dyDescent="0.2">
      <c r="A331" s="210"/>
    </row>
    <row r="332" spans="1:1" x14ac:dyDescent="0.2">
      <c r="A332" s="210"/>
    </row>
    <row r="333" spans="1:1" x14ac:dyDescent="0.2">
      <c r="A333" s="210"/>
    </row>
    <row r="334" spans="1:1" x14ac:dyDescent="0.2">
      <c r="A334" s="210"/>
    </row>
    <row r="335" spans="1:1" x14ac:dyDescent="0.2">
      <c r="A335" s="210"/>
    </row>
    <row r="336" spans="1:1" x14ac:dyDescent="0.2">
      <c r="A336" s="210"/>
    </row>
    <row r="337" spans="1:1" x14ac:dyDescent="0.2">
      <c r="A337" s="210"/>
    </row>
    <row r="338" spans="1:1" x14ac:dyDescent="0.2">
      <c r="A338" s="210"/>
    </row>
    <row r="339" spans="1:1" x14ac:dyDescent="0.2">
      <c r="A339" s="210"/>
    </row>
    <row r="340" spans="1:1" x14ac:dyDescent="0.2">
      <c r="A340" s="210"/>
    </row>
    <row r="341" spans="1:1" x14ac:dyDescent="0.2">
      <c r="A341" s="210"/>
    </row>
    <row r="342" spans="1:1" x14ac:dyDescent="0.2">
      <c r="A342" s="210"/>
    </row>
    <row r="343" spans="1:1" x14ac:dyDescent="0.2">
      <c r="A343" s="210"/>
    </row>
    <row r="344" spans="1:1" x14ac:dyDescent="0.2">
      <c r="A344" s="210"/>
    </row>
    <row r="345" spans="1:1" x14ac:dyDescent="0.2">
      <c r="A345" s="210"/>
    </row>
    <row r="346" spans="1:1" x14ac:dyDescent="0.2">
      <c r="A346" s="210"/>
    </row>
    <row r="347" spans="1:1" x14ac:dyDescent="0.2">
      <c r="A347" s="210"/>
    </row>
    <row r="348" spans="1:1" x14ac:dyDescent="0.2">
      <c r="A348" s="210"/>
    </row>
    <row r="349" spans="1:1" x14ac:dyDescent="0.2">
      <c r="A349" s="210"/>
    </row>
    <row r="350" spans="1:1" x14ac:dyDescent="0.2">
      <c r="A350" s="210"/>
    </row>
    <row r="351" spans="1:1" x14ac:dyDescent="0.2">
      <c r="A351" s="210"/>
    </row>
    <row r="352" spans="1:1" x14ac:dyDescent="0.2">
      <c r="A352" s="210"/>
    </row>
    <row r="353" spans="1:1" x14ac:dyDescent="0.2">
      <c r="A353" s="210"/>
    </row>
    <row r="354" spans="1:1" x14ac:dyDescent="0.2">
      <c r="A354" s="210"/>
    </row>
    <row r="355" spans="1:1" x14ac:dyDescent="0.2">
      <c r="A355" s="210"/>
    </row>
    <row r="356" spans="1:1" x14ac:dyDescent="0.2">
      <c r="A356" s="210"/>
    </row>
    <row r="357" spans="1:1" x14ac:dyDescent="0.2">
      <c r="A357" s="210"/>
    </row>
    <row r="358" spans="1:1" x14ac:dyDescent="0.2">
      <c r="A358" s="210"/>
    </row>
    <row r="359" spans="1:1" x14ac:dyDescent="0.2">
      <c r="A359" s="210"/>
    </row>
    <row r="360" spans="1:1" x14ac:dyDescent="0.2">
      <c r="A360" s="210"/>
    </row>
    <row r="361" spans="1:1" x14ac:dyDescent="0.2">
      <c r="A361" s="210"/>
    </row>
    <row r="362" spans="1:1" x14ac:dyDescent="0.2">
      <c r="A362" s="210"/>
    </row>
    <row r="363" spans="1:1" x14ac:dyDescent="0.2">
      <c r="A363" s="210"/>
    </row>
    <row r="364" spans="1:1" x14ac:dyDescent="0.2">
      <c r="A364" s="210"/>
    </row>
    <row r="365" spans="1:1" x14ac:dyDescent="0.2">
      <c r="A365" s="210"/>
    </row>
    <row r="366" spans="1:1" x14ac:dyDescent="0.2">
      <c r="A366" s="210"/>
    </row>
    <row r="367" spans="1:1" x14ac:dyDescent="0.2">
      <c r="A367" s="210"/>
    </row>
    <row r="368" spans="1:1" x14ac:dyDescent="0.2">
      <c r="A368" s="210"/>
    </row>
    <row r="369" spans="1:1" x14ac:dyDescent="0.2">
      <c r="A369" s="210"/>
    </row>
    <row r="370" spans="1:1" x14ac:dyDescent="0.2">
      <c r="A370" s="210"/>
    </row>
    <row r="371" spans="1:1" x14ac:dyDescent="0.2">
      <c r="A371" s="210"/>
    </row>
    <row r="372" spans="1:1" x14ac:dyDescent="0.2">
      <c r="A372" s="210"/>
    </row>
    <row r="373" spans="1:1" x14ac:dyDescent="0.2">
      <c r="A373" s="210"/>
    </row>
    <row r="374" spans="1:1" x14ac:dyDescent="0.2">
      <c r="A374" s="210"/>
    </row>
    <row r="375" spans="1:1" x14ac:dyDescent="0.2">
      <c r="A375" s="210"/>
    </row>
    <row r="376" spans="1:1" x14ac:dyDescent="0.2">
      <c r="A376" s="210"/>
    </row>
    <row r="377" spans="1:1" x14ac:dyDescent="0.2">
      <c r="A377" s="210"/>
    </row>
    <row r="378" spans="1:1" x14ac:dyDescent="0.2">
      <c r="A378" s="210"/>
    </row>
    <row r="379" spans="1:1" x14ac:dyDescent="0.2">
      <c r="A379" s="210"/>
    </row>
    <row r="380" spans="1:1" x14ac:dyDescent="0.2">
      <c r="A380" s="210"/>
    </row>
    <row r="381" spans="1:1" x14ac:dyDescent="0.2">
      <c r="A381" s="210"/>
    </row>
    <row r="382" spans="1:1" x14ac:dyDescent="0.2">
      <c r="A382" s="210"/>
    </row>
    <row r="383" spans="1:1" x14ac:dyDescent="0.2">
      <c r="A383" s="210"/>
    </row>
    <row r="384" spans="1:1" x14ac:dyDescent="0.2">
      <c r="A384" s="210"/>
    </row>
    <row r="385" spans="1:1" x14ac:dyDescent="0.2">
      <c r="A385" s="210"/>
    </row>
    <row r="386" spans="1:1" x14ac:dyDescent="0.2">
      <c r="A386" s="210"/>
    </row>
    <row r="387" spans="1:1" x14ac:dyDescent="0.2">
      <c r="A387" s="210"/>
    </row>
    <row r="388" spans="1:1" x14ac:dyDescent="0.2">
      <c r="A388" s="210"/>
    </row>
    <row r="389" spans="1:1" x14ac:dyDescent="0.2">
      <c r="A389" s="210"/>
    </row>
    <row r="390" spans="1:1" x14ac:dyDescent="0.2">
      <c r="A390" s="210"/>
    </row>
    <row r="391" spans="1:1" x14ac:dyDescent="0.2">
      <c r="A391" s="210"/>
    </row>
    <row r="392" spans="1:1" x14ac:dyDescent="0.2">
      <c r="A392" s="210"/>
    </row>
    <row r="393" spans="1:1" x14ac:dyDescent="0.2">
      <c r="A393" s="210"/>
    </row>
    <row r="394" spans="1:1" x14ac:dyDescent="0.2">
      <c r="A394" s="210"/>
    </row>
    <row r="395" spans="1:1" x14ac:dyDescent="0.2">
      <c r="A395" s="210"/>
    </row>
    <row r="396" spans="1:1" x14ac:dyDescent="0.2">
      <c r="A396" s="210"/>
    </row>
    <row r="397" spans="1:1" x14ac:dyDescent="0.2">
      <c r="A397" s="210"/>
    </row>
    <row r="398" spans="1:1" x14ac:dyDescent="0.2">
      <c r="A398" s="210"/>
    </row>
    <row r="399" spans="1:1" x14ac:dyDescent="0.2">
      <c r="A399" s="210"/>
    </row>
    <row r="400" spans="1:1" x14ac:dyDescent="0.2">
      <c r="A400" s="210"/>
    </row>
    <row r="401" spans="1:1" x14ac:dyDescent="0.2">
      <c r="A401" s="210"/>
    </row>
    <row r="402" spans="1:1" x14ac:dyDescent="0.2">
      <c r="A402" s="210"/>
    </row>
    <row r="403" spans="1:1" x14ac:dyDescent="0.2">
      <c r="A403" s="210"/>
    </row>
    <row r="404" spans="1:1" x14ac:dyDescent="0.2">
      <c r="A404" s="210"/>
    </row>
    <row r="405" spans="1:1" x14ac:dyDescent="0.2">
      <c r="A405" s="210"/>
    </row>
    <row r="406" spans="1:1" x14ac:dyDescent="0.2">
      <c r="A406" s="210"/>
    </row>
    <row r="407" spans="1:1" x14ac:dyDescent="0.2">
      <c r="A407" s="210"/>
    </row>
    <row r="408" spans="1:1" x14ac:dyDescent="0.2">
      <c r="A408" s="210"/>
    </row>
    <row r="409" spans="1:1" x14ac:dyDescent="0.2">
      <c r="A409" s="210"/>
    </row>
    <row r="410" spans="1:1" x14ac:dyDescent="0.2">
      <c r="A410" s="210"/>
    </row>
    <row r="411" spans="1:1" x14ac:dyDescent="0.2">
      <c r="A411" s="210"/>
    </row>
    <row r="412" spans="1:1" x14ac:dyDescent="0.2">
      <c r="A412" s="210"/>
    </row>
    <row r="413" spans="1:1" x14ac:dyDescent="0.2">
      <c r="A413" s="210"/>
    </row>
    <row r="414" spans="1:1" x14ac:dyDescent="0.2">
      <c r="A414" s="210"/>
    </row>
    <row r="415" spans="1:1" x14ac:dyDescent="0.2">
      <c r="A415" s="210"/>
    </row>
    <row r="416" spans="1:1" x14ac:dyDescent="0.2">
      <c r="A416" s="210"/>
    </row>
    <row r="417" spans="1:1" x14ac:dyDescent="0.2">
      <c r="A417" s="210"/>
    </row>
    <row r="418" spans="1:1" x14ac:dyDescent="0.2">
      <c r="A418" s="210"/>
    </row>
    <row r="419" spans="1:1" x14ac:dyDescent="0.2">
      <c r="A419" s="210"/>
    </row>
    <row r="420" spans="1:1" x14ac:dyDescent="0.2">
      <c r="A420" s="210"/>
    </row>
    <row r="421" spans="1:1" x14ac:dyDescent="0.2">
      <c r="A421" s="210"/>
    </row>
    <row r="422" spans="1:1" x14ac:dyDescent="0.2">
      <c r="A422" s="210"/>
    </row>
    <row r="423" spans="1:1" x14ac:dyDescent="0.2">
      <c r="A423" s="210"/>
    </row>
    <row r="424" spans="1:1" x14ac:dyDescent="0.2">
      <c r="A424" s="210"/>
    </row>
    <row r="425" spans="1:1" x14ac:dyDescent="0.2">
      <c r="A425" s="210"/>
    </row>
    <row r="426" spans="1:1" x14ac:dyDescent="0.2">
      <c r="A426" s="210"/>
    </row>
    <row r="427" spans="1:1" x14ac:dyDescent="0.2">
      <c r="A427" s="210"/>
    </row>
    <row r="428" spans="1:1" x14ac:dyDescent="0.2">
      <c r="A428" s="210"/>
    </row>
    <row r="429" spans="1:1" x14ac:dyDescent="0.2">
      <c r="A429" s="210"/>
    </row>
    <row r="430" spans="1:1" x14ac:dyDescent="0.2">
      <c r="A430" s="210"/>
    </row>
    <row r="431" spans="1:1" x14ac:dyDescent="0.2">
      <c r="A431" s="210"/>
    </row>
    <row r="432" spans="1:1" x14ac:dyDescent="0.2">
      <c r="A432" s="210"/>
    </row>
    <row r="433" spans="1:1" x14ac:dyDescent="0.2">
      <c r="A433" s="210"/>
    </row>
    <row r="434" spans="1:1" x14ac:dyDescent="0.2">
      <c r="A434" s="210"/>
    </row>
    <row r="435" spans="1:1" x14ac:dyDescent="0.2">
      <c r="A435" s="210"/>
    </row>
    <row r="436" spans="1:1" x14ac:dyDescent="0.2">
      <c r="A436" s="210"/>
    </row>
    <row r="437" spans="1:1" x14ac:dyDescent="0.2">
      <c r="A437" s="210"/>
    </row>
    <row r="438" spans="1:1" x14ac:dyDescent="0.2">
      <c r="A438" s="210"/>
    </row>
    <row r="439" spans="1:1" x14ac:dyDescent="0.2">
      <c r="A439" s="210"/>
    </row>
    <row r="440" spans="1:1" x14ac:dyDescent="0.2">
      <c r="A440" s="210"/>
    </row>
    <row r="441" spans="1:1" x14ac:dyDescent="0.2">
      <c r="A441" s="210"/>
    </row>
    <row r="442" spans="1:1" x14ac:dyDescent="0.2">
      <c r="A442" s="210"/>
    </row>
    <row r="443" spans="1:1" x14ac:dyDescent="0.2">
      <c r="A443" s="210"/>
    </row>
    <row r="444" spans="1:1" x14ac:dyDescent="0.2">
      <c r="A444" s="210"/>
    </row>
    <row r="445" spans="1:1" x14ac:dyDescent="0.2">
      <c r="A445" s="210"/>
    </row>
    <row r="446" spans="1:1" x14ac:dyDescent="0.2">
      <c r="A446" s="210"/>
    </row>
    <row r="447" spans="1:1" x14ac:dyDescent="0.2">
      <c r="A447" s="210"/>
    </row>
    <row r="448" spans="1:1" x14ac:dyDescent="0.2">
      <c r="A448" s="210"/>
    </row>
    <row r="449" spans="1:1" x14ac:dyDescent="0.2">
      <c r="A449" s="210"/>
    </row>
    <row r="450" spans="1:1" x14ac:dyDescent="0.2">
      <c r="A450" s="210"/>
    </row>
    <row r="451" spans="1:1" x14ac:dyDescent="0.2">
      <c r="A451" s="210"/>
    </row>
    <row r="452" spans="1:1" x14ac:dyDescent="0.2">
      <c r="A452" s="210"/>
    </row>
    <row r="453" spans="1:1" x14ac:dyDescent="0.2">
      <c r="A453" s="210"/>
    </row>
    <row r="454" spans="1:1" x14ac:dyDescent="0.2">
      <c r="A454" s="210"/>
    </row>
    <row r="455" spans="1:1" x14ac:dyDescent="0.2">
      <c r="A455" s="210"/>
    </row>
    <row r="456" spans="1:1" x14ac:dyDescent="0.2">
      <c r="A456" s="210"/>
    </row>
    <row r="457" spans="1:1" x14ac:dyDescent="0.2">
      <c r="A457" s="210"/>
    </row>
    <row r="458" spans="1:1" x14ac:dyDescent="0.2">
      <c r="A458" s="210"/>
    </row>
    <row r="459" spans="1:1" x14ac:dyDescent="0.2">
      <c r="A459" s="210"/>
    </row>
    <row r="460" spans="1:1" x14ac:dyDescent="0.2">
      <c r="A460" s="210"/>
    </row>
    <row r="461" spans="1:1" x14ac:dyDescent="0.2">
      <c r="A461" s="210"/>
    </row>
    <row r="462" spans="1:1" x14ac:dyDescent="0.2">
      <c r="A462" s="210"/>
    </row>
    <row r="463" spans="1:1" x14ac:dyDescent="0.2">
      <c r="A463" s="210"/>
    </row>
    <row r="464" spans="1:1" x14ac:dyDescent="0.2">
      <c r="A464" s="210"/>
    </row>
    <row r="465" spans="1:1" x14ac:dyDescent="0.2">
      <c r="A465" s="210"/>
    </row>
    <row r="466" spans="1:1" x14ac:dyDescent="0.2">
      <c r="A466" s="210"/>
    </row>
    <row r="467" spans="1:1" x14ac:dyDescent="0.2">
      <c r="A467" s="210"/>
    </row>
    <row r="468" spans="1:1" x14ac:dyDescent="0.2">
      <c r="A468" s="210"/>
    </row>
    <row r="469" spans="1:1" x14ac:dyDescent="0.2">
      <c r="A469" s="210"/>
    </row>
    <row r="470" spans="1:1" x14ac:dyDescent="0.2">
      <c r="A470" s="210"/>
    </row>
    <row r="471" spans="1:1" x14ac:dyDescent="0.2">
      <c r="A471" s="210"/>
    </row>
    <row r="472" spans="1:1" x14ac:dyDescent="0.2">
      <c r="A472" s="210"/>
    </row>
    <row r="473" spans="1:1" x14ac:dyDescent="0.2">
      <c r="A473" s="210"/>
    </row>
    <row r="474" spans="1:1" x14ac:dyDescent="0.2">
      <c r="A474" s="210"/>
    </row>
    <row r="475" spans="1:1" x14ac:dyDescent="0.2">
      <c r="A475" s="210"/>
    </row>
    <row r="476" spans="1:1" x14ac:dyDescent="0.2">
      <c r="A476" s="210"/>
    </row>
    <row r="477" spans="1:1" x14ac:dyDescent="0.2">
      <c r="A477" s="210"/>
    </row>
    <row r="478" spans="1:1" x14ac:dyDescent="0.2">
      <c r="A478" s="210"/>
    </row>
    <row r="479" spans="1:1" x14ac:dyDescent="0.2">
      <c r="A479" s="210"/>
    </row>
    <row r="480" spans="1:1" x14ac:dyDescent="0.2">
      <c r="A480" s="210"/>
    </row>
    <row r="481" spans="1:1" x14ac:dyDescent="0.2">
      <c r="A481" s="210"/>
    </row>
    <row r="482" spans="1:1" x14ac:dyDescent="0.2">
      <c r="A482" s="210"/>
    </row>
    <row r="483" spans="1:1" x14ac:dyDescent="0.2">
      <c r="A483" s="210"/>
    </row>
    <row r="484" spans="1:1" x14ac:dyDescent="0.2">
      <c r="A484" s="210"/>
    </row>
    <row r="485" spans="1:1" x14ac:dyDescent="0.2">
      <c r="A485" s="210"/>
    </row>
    <row r="486" spans="1:1" x14ac:dyDescent="0.2">
      <c r="A486" s="210"/>
    </row>
    <row r="487" spans="1:1" x14ac:dyDescent="0.2">
      <c r="A487" s="210"/>
    </row>
    <row r="488" spans="1:1" x14ac:dyDescent="0.2">
      <c r="A488" s="210"/>
    </row>
    <row r="489" spans="1:1" x14ac:dyDescent="0.2">
      <c r="A489" s="210"/>
    </row>
    <row r="490" spans="1:1" x14ac:dyDescent="0.2">
      <c r="A490" s="210"/>
    </row>
    <row r="491" spans="1:1" x14ac:dyDescent="0.2">
      <c r="A491" s="210"/>
    </row>
    <row r="492" spans="1:1" x14ac:dyDescent="0.2">
      <c r="A492" s="210"/>
    </row>
    <row r="493" spans="1:1" x14ac:dyDescent="0.2">
      <c r="A493" s="210"/>
    </row>
    <row r="494" spans="1:1" x14ac:dyDescent="0.2">
      <c r="A494" s="210"/>
    </row>
    <row r="495" spans="1:1" x14ac:dyDescent="0.2">
      <c r="A495" s="210"/>
    </row>
    <row r="496" spans="1:1" x14ac:dyDescent="0.2">
      <c r="A496" s="210"/>
    </row>
    <row r="497" spans="1:1" x14ac:dyDescent="0.2">
      <c r="A497" s="210"/>
    </row>
    <row r="498" spans="1:1" x14ac:dyDescent="0.2">
      <c r="A498" s="210"/>
    </row>
    <row r="499" spans="1:1" x14ac:dyDescent="0.2">
      <c r="A499" s="210"/>
    </row>
    <row r="500" spans="1:1" x14ac:dyDescent="0.2">
      <c r="A500" s="210"/>
    </row>
    <row r="501" spans="1:1" x14ac:dyDescent="0.2">
      <c r="A501" s="210"/>
    </row>
    <row r="502" spans="1:1" x14ac:dyDescent="0.2">
      <c r="A502" s="210"/>
    </row>
    <row r="503" spans="1:1" x14ac:dyDescent="0.2">
      <c r="A503" s="210"/>
    </row>
    <row r="504" spans="1:1" x14ac:dyDescent="0.2">
      <c r="A504" s="210"/>
    </row>
    <row r="505" spans="1:1" x14ac:dyDescent="0.2">
      <c r="A505" s="210"/>
    </row>
    <row r="506" spans="1:1" x14ac:dyDescent="0.2">
      <c r="A506" s="210"/>
    </row>
    <row r="507" spans="1:1" x14ac:dyDescent="0.2">
      <c r="A507" s="210"/>
    </row>
    <row r="508" spans="1:1" x14ac:dyDescent="0.2">
      <c r="A508" s="210"/>
    </row>
    <row r="509" spans="1:1" x14ac:dyDescent="0.2">
      <c r="A509" s="210"/>
    </row>
    <row r="510" spans="1:1" x14ac:dyDescent="0.2">
      <c r="A510" s="210"/>
    </row>
    <row r="511" spans="1:1" x14ac:dyDescent="0.2">
      <c r="A511" s="210"/>
    </row>
    <row r="512" spans="1:1" x14ac:dyDescent="0.2">
      <c r="A512" s="210"/>
    </row>
    <row r="513" spans="1:1" x14ac:dyDescent="0.2">
      <c r="A513" s="210"/>
    </row>
    <row r="514" spans="1:1" x14ac:dyDescent="0.2">
      <c r="A514" s="210"/>
    </row>
    <row r="515" spans="1:1" x14ac:dyDescent="0.2">
      <c r="A515" s="210"/>
    </row>
    <row r="516" spans="1:1" x14ac:dyDescent="0.2">
      <c r="A516" s="210"/>
    </row>
    <row r="517" spans="1:1" x14ac:dyDescent="0.2">
      <c r="A517" s="210"/>
    </row>
    <row r="518" spans="1:1" x14ac:dyDescent="0.2">
      <c r="A518" s="210"/>
    </row>
    <row r="519" spans="1:1" x14ac:dyDescent="0.2">
      <c r="A519" s="210"/>
    </row>
    <row r="520" spans="1:1" x14ac:dyDescent="0.2">
      <c r="A520" s="210"/>
    </row>
    <row r="521" spans="1:1" x14ac:dyDescent="0.2">
      <c r="A521" s="210"/>
    </row>
    <row r="522" spans="1:1" x14ac:dyDescent="0.2">
      <c r="A522" s="210"/>
    </row>
    <row r="523" spans="1:1" x14ac:dyDescent="0.2">
      <c r="A523" s="210"/>
    </row>
    <row r="524" spans="1:1" x14ac:dyDescent="0.2">
      <c r="A524" s="210"/>
    </row>
    <row r="525" spans="1:1" x14ac:dyDescent="0.2">
      <c r="A525" s="210"/>
    </row>
    <row r="526" spans="1:1" x14ac:dyDescent="0.2">
      <c r="A526" s="210"/>
    </row>
    <row r="527" spans="1:1" x14ac:dyDescent="0.2">
      <c r="A527" s="210"/>
    </row>
    <row r="528" spans="1:1" x14ac:dyDescent="0.2">
      <c r="A528" s="210"/>
    </row>
    <row r="529" spans="1:1" x14ac:dyDescent="0.2">
      <c r="A529" s="210"/>
    </row>
    <row r="530" spans="1:1" x14ac:dyDescent="0.2">
      <c r="A530" s="210"/>
    </row>
    <row r="531" spans="1:1" x14ac:dyDescent="0.2">
      <c r="A531" s="210"/>
    </row>
    <row r="532" spans="1:1" x14ac:dyDescent="0.2">
      <c r="A532" s="210"/>
    </row>
    <row r="533" spans="1:1" x14ac:dyDescent="0.2">
      <c r="A533" s="210"/>
    </row>
    <row r="534" spans="1:1" x14ac:dyDescent="0.2">
      <c r="A534" s="210"/>
    </row>
    <row r="535" spans="1:1" x14ac:dyDescent="0.2">
      <c r="A535" s="210"/>
    </row>
    <row r="536" spans="1:1" x14ac:dyDescent="0.2">
      <c r="A536" s="210"/>
    </row>
    <row r="537" spans="1:1" x14ac:dyDescent="0.2">
      <c r="A537" s="210"/>
    </row>
    <row r="538" spans="1:1" x14ac:dyDescent="0.2">
      <c r="A538" s="210"/>
    </row>
    <row r="539" spans="1:1" x14ac:dyDescent="0.2">
      <c r="A539" s="210"/>
    </row>
    <row r="540" spans="1:1" x14ac:dyDescent="0.2">
      <c r="A540" s="210"/>
    </row>
    <row r="541" spans="1:1" x14ac:dyDescent="0.2">
      <c r="A541" s="210"/>
    </row>
    <row r="542" spans="1:1" x14ac:dyDescent="0.2">
      <c r="A542" s="210"/>
    </row>
    <row r="543" spans="1:1" x14ac:dyDescent="0.2">
      <c r="A543" s="210"/>
    </row>
    <row r="544" spans="1:1" x14ac:dyDescent="0.2">
      <c r="A544" s="210"/>
    </row>
    <row r="545" spans="1:1" x14ac:dyDescent="0.2">
      <c r="A545" s="210"/>
    </row>
    <row r="546" spans="1:1" x14ac:dyDescent="0.2">
      <c r="A546" s="210"/>
    </row>
    <row r="547" spans="1:1" x14ac:dyDescent="0.2">
      <c r="A547" s="210"/>
    </row>
    <row r="548" spans="1:1" x14ac:dyDescent="0.2">
      <c r="A548" s="210"/>
    </row>
    <row r="549" spans="1:1" x14ac:dyDescent="0.2">
      <c r="A549" s="210"/>
    </row>
    <row r="550" spans="1:1" x14ac:dyDescent="0.2">
      <c r="A550" s="210"/>
    </row>
    <row r="551" spans="1:1" x14ac:dyDescent="0.2">
      <c r="A551" s="210"/>
    </row>
    <row r="552" spans="1:1" x14ac:dyDescent="0.2">
      <c r="A552" s="210"/>
    </row>
    <row r="553" spans="1:1" x14ac:dyDescent="0.2">
      <c r="A553" s="210"/>
    </row>
    <row r="554" spans="1:1" x14ac:dyDescent="0.2">
      <c r="A554" s="210"/>
    </row>
    <row r="555" spans="1:1" x14ac:dyDescent="0.2">
      <c r="A555" s="210"/>
    </row>
    <row r="556" spans="1:1" x14ac:dyDescent="0.2">
      <c r="A556" s="210"/>
    </row>
    <row r="557" spans="1:1" x14ac:dyDescent="0.2">
      <c r="A557" s="210"/>
    </row>
    <row r="558" spans="1:1" x14ac:dyDescent="0.2">
      <c r="A558" s="210"/>
    </row>
    <row r="559" spans="1:1" x14ac:dyDescent="0.2">
      <c r="A559" s="210"/>
    </row>
    <row r="560" spans="1:1" x14ac:dyDescent="0.2">
      <c r="A560" s="210"/>
    </row>
    <row r="561" spans="1:1" x14ac:dyDescent="0.2">
      <c r="A561" s="210"/>
    </row>
    <row r="562" spans="1:1" x14ac:dyDescent="0.2">
      <c r="A562" s="210"/>
    </row>
    <row r="563" spans="1:1" x14ac:dyDescent="0.2">
      <c r="A563" s="210"/>
    </row>
    <row r="564" spans="1:1" x14ac:dyDescent="0.2">
      <c r="A564" s="210"/>
    </row>
    <row r="565" spans="1:1" x14ac:dyDescent="0.2">
      <c r="A565" s="210"/>
    </row>
    <row r="566" spans="1:1" x14ac:dyDescent="0.2">
      <c r="A566" s="210"/>
    </row>
    <row r="567" spans="1:1" x14ac:dyDescent="0.2">
      <c r="A567" s="210"/>
    </row>
    <row r="568" spans="1:1" x14ac:dyDescent="0.2">
      <c r="A568" s="210"/>
    </row>
    <row r="569" spans="1:1" x14ac:dyDescent="0.2">
      <c r="A569" s="210"/>
    </row>
    <row r="570" spans="1:1" x14ac:dyDescent="0.2">
      <c r="A570" s="210"/>
    </row>
    <row r="571" spans="1:1" x14ac:dyDescent="0.2">
      <c r="A571" s="210"/>
    </row>
    <row r="572" spans="1:1" x14ac:dyDescent="0.2">
      <c r="A572" s="210"/>
    </row>
    <row r="573" spans="1:1" x14ac:dyDescent="0.2">
      <c r="A573" s="210"/>
    </row>
    <row r="574" spans="1:1" x14ac:dyDescent="0.2">
      <c r="A574" s="210"/>
    </row>
    <row r="575" spans="1:1" x14ac:dyDescent="0.2">
      <c r="A575" s="210"/>
    </row>
    <row r="576" spans="1:1" x14ac:dyDescent="0.2">
      <c r="A576" s="210"/>
    </row>
    <row r="577" spans="1:1" x14ac:dyDescent="0.2">
      <c r="A577" s="210"/>
    </row>
    <row r="578" spans="1:1" x14ac:dyDescent="0.2">
      <c r="A578" s="210"/>
    </row>
    <row r="579" spans="1:1" x14ac:dyDescent="0.2">
      <c r="A579" s="210"/>
    </row>
    <row r="580" spans="1:1" x14ac:dyDescent="0.2">
      <c r="A580" s="210"/>
    </row>
    <row r="581" spans="1:1" x14ac:dyDescent="0.2">
      <c r="A581" s="210"/>
    </row>
    <row r="582" spans="1:1" x14ac:dyDescent="0.2">
      <c r="A582" s="210"/>
    </row>
    <row r="583" spans="1:1" x14ac:dyDescent="0.2">
      <c r="A583" s="210"/>
    </row>
    <row r="584" spans="1:1" x14ac:dyDescent="0.2">
      <c r="A584" s="210"/>
    </row>
    <row r="585" spans="1:1" x14ac:dyDescent="0.2">
      <c r="A585" s="210"/>
    </row>
    <row r="586" spans="1:1" x14ac:dyDescent="0.2">
      <c r="A586" s="210"/>
    </row>
    <row r="587" spans="1:1" x14ac:dyDescent="0.2">
      <c r="A587" s="210"/>
    </row>
    <row r="588" spans="1:1" x14ac:dyDescent="0.2">
      <c r="A588" s="210"/>
    </row>
    <row r="589" spans="1:1" x14ac:dyDescent="0.2">
      <c r="A589" s="210"/>
    </row>
    <row r="590" spans="1:1" x14ac:dyDescent="0.2">
      <c r="A590" s="210"/>
    </row>
    <row r="591" spans="1:1" x14ac:dyDescent="0.2">
      <c r="A591" s="210"/>
    </row>
    <row r="592" spans="1:1" x14ac:dyDescent="0.2">
      <c r="A592" s="210"/>
    </row>
    <row r="593" spans="1:1" x14ac:dyDescent="0.2">
      <c r="A593" s="210"/>
    </row>
    <row r="594" spans="1:1" x14ac:dyDescent="0.2">
      <c r="A594" s="210"/>
    </row>
    <row r="595" spans="1:1" x14ac:dyDescent="0.2">
      <c r="A595" s="210"/>
    </row>
    <row r="596" spans="1:1" x14ac:dyDescent="0.2">
      <c r="A596" s="210"/>
    </row>
    <row r="597" spans="1:1" x14ac:dyDescent="0.2">
      <c r="A597" s="210"/>
    </row>
    <row r="598" spans="1:1" x14ac:dyDescent="0.2">
      <c r="A598" s="210"/>
    </row>
    <row r="599" spans="1:1" x14ac:dyDescent="0.2">
      <c r="A599" s="210"/>
    </row>
    <row r="600" spans="1:1" x14ac:dyDescent="0.2">
      <c r="A600" s="210"/>
    </row>
    <row r="601" spans="1:1" x14ac:dyDescent="0.2">
      <c r="A601" s="210"/>
    </row>
    <row r="602" spans="1:1" x14ac:dyDescent="0.2">
      <c r="A602" s="210"/>
    </row>
    <row r="603" spans="1:1" x14ac:dyDescent="0.2">
      <c r="A603" s="210"/>
    </row>
    <row r="604" spans="1:1" x14ac:dyDescent="0.2">
      <c r="A604" s="210"/>
    </row>
    <row r="605" spans="1:1" x14ac:dyDescent="0.2">
      <c r="A605" s="210"/>
    </row>
    <row r="606" spans="1:1" x14ac:dyDescent="0.2">
      <c r="A606" s="210"/>
    </row>
    <row r="607" spans="1:1" x14ac:dyDescent="0.2">
      <c r="A607" s="210"/>
    </row>
    <row r="608" spans="1:1" x14ac:dyDescent="0.2">
      <c r="A608" s="210"/>
    </row>
    <row r="609" spans="1:1" x14ac:dyDescent="0.2">
      <c r="A609" s="210"/>
    </row>
    <row r="610" spans="1:1" x14ac:dyDescent="0.2">
      <c r="A610" s="210"/>
    </row>
    <row r="611" spans="1:1" x14ac:dyDescent="0.2">
      <c r="A611" s="210"/>
    </row>
    <row r="612" spans="1:1" x14ac:dyDescent="0.2">
      <c r="A612" s="210"/>
    </row>
    <row r="613" spans="1:1" x14ac:dyDescent="0.2">
      <c r="A613" s="210"/>
    </row>
    <row r="614" spans="1:1" x14ac:dyDescent="0.2">
      <c r="A614" s="210"/>
    </row>
    <row r="615" spans="1:1" x14ac:dyDescent="0.2">
      <c r="A615" s="210"/>
    </row>
    <row r="616" spans="1:1" x14ac:dyDescent="0.2">
      <c r="A616" s="210"/>
    </row>
    <row r="617" spans="1:1" x14ac:dyDescent="0.2">
      <c r="A617" s="210"/>
    </row>
    <row r="618" spans="1:1" x14ac:dyDescent="0.2">
      <c r="A618" s="210"/>
    </row>
    <row r="619" spans="1:1" x14ac:dyDescent="0.2">
      <c r="A619" s="210"/>
    </row>
    <row r="620" spans="1:1" x14ac:dyDescent="0.2">
      <c r="A620" s="210"/>
    </row>
    <row r="621" spans="1:1" x14ac:dyDescent="0.2">
      <c r="A621" s="210"/>
    </row>
    <row r="622" spans="1:1" x14ac:dyDescent="0.2">
      <c r="A622" s="210"/>
    </row>
    <row r="623" spans="1:1" x14ac:dyDescent="0.2">
      <c r="A623" s="210"/>
    </row>
    <row r="624" spans="1:1" x14ac:dyDescent="0.2">
      <c r="A624" s="210"/>
    </row>
    <row r="625" spans="1:1" x14ac:dyDescent="0.2">
      <c r="A625" s="210"/>
    </row>
    <row r="626" spans="1:1" x14ac:dyDescent="0.2">
      <c r="A626" s="210"/>
    </row>
    <row r="627" spans="1:1" x14ac:dyDescent="0.2">
      <c r="A627" s="210"/>
    </row>
    <row r="628" spans="1:1" x14ac:dyDescent="0.2">
      <c r="A628" s="210"/>
    </row>
    <row r="629" spans="1:1" x14ac:dyDescent="0.2">
      <c r="A629" s="210"/>
    </row>
    <row r="630" spans="1:1" x14ac:dyDescent="0.2">
      <c r="A630" s="210"/>
    </row>
    <row r="631" spans="1:1" x14ac:dyDescent="0.2">
      <c r="A631" s="210"/>
    </row>
    <row r="632" spans="1:1" x14ac:dyDescent="0.2">
      <c r="A632" s="210"/>
    </row>
    <row r="633" spans="1:1" x14ac:dyDescent="0.2">
      <c r="A633" s="210"/>
    </row>
    <row r="634" spans="1:1" x14ac:dyDescent="0.2">
      <c r="A634" s="210"/>
    </row>
    <row r="635" spans="1:1" x14ac:dyDescent="0.2">
      <c r="A635" s="210"/>
    </row>
    <row r="636" spans="1:1" x14ac:dyDescent="0.2">
      <c r="A636" s="210"/>
    </row>
    <row r="637" spans="1:1" x14ac:dyDescent="0.2">
      <c r="A637" s="210"/>
    </row>
    <row r="638" spans="1:1" x14ac:dyDescent="0.2">
      <c r="A638" s="210"/>
    </row>
    <row r="639" spans="1:1" x14ac:dyDescent="0.2">
      <c r="A639" s="210"/>
    </row>
    <row r="640" spans="1:1" x14ac:dyDescent="0.2">
      <c r="A640" s="210"/>
    </row>
    <row r="641" spans="1:1" x14ac:dyDescent="0.2">
      <c r="A641" s="210"/>
    </row>
    <row r="642" spans="1:1" x14ac:dyDescent="0.2">
      <c r="A642" s="210"/>
    </row>
    <row r="643" spans="1:1" x14ac:dyDescent="0.2">
      <c r="A643" s="210"/>
    </row>
    <row r="644" spans="1:1" x14ac:dyDescent="0.2">
      <c r="A644" s="210"/>
    </row>
    <row r="645" spans="1:1" x14ac:dyDescent="0.2">
      <c r="A645" s="210"/>
    </row>
    <row r="646" spans="1:1" x14ac:dyDescent="0.2">
      <c r="A646" s="210"/>
    </row>
    <row r="647" spans="1:1" x14ac:dyDescent="0.2">
      <c r="A647" s="210"/>
    </row>
    <row r="648" spans="1:1" x14ac:dyDescent="0.2">
      <c r="A648" s="210"/>
    </row>
    <row r="649" spans="1:1" x14ac:dyDescent="0.2">
      <c r="A649" s="210"/>
    </row>
    <row r="650" spans="1:1" x14ac:dyDescent="0.2">
      <c r="A650" s="210"/>
    </row>
    <row r="651" spans="1:1" x14ac:dyDescent="0.2">
      <c r="A651" s="210"/>
    </row>
    <row r="652" spans="1:1" x14ac:dyDescent="0.2">
      <c r="A652" s="210"/>
    </row>
    <row r="653" spans="1:1" x14ac:dyDescent="0.2">
      <c r="A653" s="210"/>
    </row>
    <row r="654" spans="1:1" x14ac:dyDescent="0.2">
      <c r="A654" s="210"/>
    </row>
    <row r="655" spans="1:1" x14ac:dyDescent="0.2">
      <c r="A655" s="210"/>
    </row>
    <row r="656" spans="1:1" x14ac:dyDescent="0.2">
      <c r="A656" s="210"/>
    </row>
    <row r="657" spans="1:1" x14ac:dyDescent="0.2">
      <c r="A657" s="210"/>
    </row>
    <row r="658" spans="1:1" x14ac:dyDescent="0.2">
      <c r="A658" s="210"/>
    </row>
    <row r="659" spans="1:1" x14ac:dyDescent="0.2">
      <c r="A659" s="210"/>
    </row>
    <row r="660" spans="1:1" x14ac:dyDescent="0.2">
      <c r="A660" s="210"/>
    </row>
    <row r="661" spans="1:1" x14ac:dyDescent="0.2">
      <c r="A661" s="210"/>
    </row>
    <row r="662" spans="1:1" x14ac:dyDescent="0.2">
      <c r="A662" s="210"/>
    </row>
    <row r="663" spans="1:1" x14ac:dyDescent="0.2">
      <c r="A663" s="210"/>
    </row>
    <row r="664" spans="1:1" x14ac:dyDescent="0.2">
      <c r="A664" s="210"/>
    </row>
    <row r="665" spans="1:1" x14ac:dyDescent="0.2">
      <c r="A665" s="210"/>
    </row>
    <row r="666" spans="1:1" x14ac:dyDescent="0.2">
      <c r="A666" s="210"/>
    </row>
    <row r="667" spans="1:1" x14ac:dyDescent="0.2">
      <c r="A667" s="210"/>
    </row>
    <row r="668" spans="1:1" x14ac:dyDescent="0.2">
      <c r="A668" s="210"/>
    </row>
    <row r="669" spans="1:1" x14ac:dyDescent="0.2">
      <c r="A669" s="210"/>
    </row>
    <row r="670" spans="1:1" x14ac:dyDescent="0.2">
      <c r="A670" s="210"/>
    </row>
    <row r="671" spans="1:1" x14ac:dyDescent="0.2">
      <c r="A671" s="210"/>
    </row>
    <row r="672" spans="1:1" x14ac:dyDescent="0.2">
      <c r="A672" s="210"/>
    </row>
    <row r="673" spans="1:1" x14ac:dyDescent="0.2">
      <c r="A673" s="210"/>
    </row>
    <row r="674" spans="1:1" x14ac:dyDescent="0.2">
      <c r="A674" s="210"/>
    </row>
    <row r="675" spans="1:1" x14ac:dyDescent="0.2">
      <c r="A675" s="210"/>
    </row>
    <row r="676" spans="1:1" x14ac:dyDescent="0.2">
      <c r="A676" s="210"/>
    </row>
    <row r="677" spans="1:1" x14ac:dyDescent="0.2">
      <c r="A677" s="210"/>
    </row>
    <row r="678" spans="1:1" x14ac:dyDescent="0.2">
      <c r="A678" s="210"/>
    </row>
    <row r="679" spans="1:1" x14ac:dyDescent="0.2">
      <c r="A679" s="210"/>
    </row>
    <row r="680" spans="1:1" x14ac:dyDescent="0.2">
      <c r="A680" s="210"/>
    </row>
    <row r="681" spans="1:1" x14ac:dyDescent="0.2">
      <c r="A681" s="210"/>
    </row>
    <row r="682" spans="1:1" x14ac:dyDescent="0.2">
      <c r="A682" s="210"/>
    </row>
    <row r="683" spans="1:1" x14ac:dyDescent="0.2">
      <c r="A683" s="210"/>
    </row>
    <row r="684" spans="1:1" x14ac:dyDescent="0.2">
      <c r="A684" s="210"/>
    </row>
    <row r="685" spans="1:1" x14ac:dyDescent="0.2">
      <c r="A685" s="210"/>
    </row>
    <row r="686" spans="1:1" x14ac:dyDescent="0.2">
      <c r="A686" s="210"/>
    </row>
    <row r="687" spans="1:1" x14ac:dyDescent="0.2">
      <c r="A687" s="210"/>
    </row>
    <row r="688" spans="1:1" x14ac:dyDescent="0.2">
      <c r="A688" s="210"/>
    </row>
    <row r="689" spans="1:1" x14ac:dyDescent="0.2">
      <c r="A689" s="210"/>
    </row>
    <row r="690" spans="1:1" x14ac:dyDescent="0.2">
      <c r="A690" s="210"/>
    </row>
    <row r="691" spans="1:1" x14ac:dyDescent="0.2">
      <c r="A691" s="210"/>
    </row>
    <row r="692" spans="1:1" x14ac:dyDescent="0.2">
      <c r="A692" s="210"/>
    </row>
    <row r="693" spans="1:1" x14ac:dyDescent="0.2">
      <c r="A693" s="210"/>
    </row>
    <row r="694" spans="1:1" x14ac:dyDescent="0.2">
      <c r="A694" s="210"/>
    </row>
    <row r="695" spans="1:1" x14ac:dyDescent="0.2">
      <c r="A695" s="210"/>
    </row>
    <row r="696" spans="1:1" x14ac:dyDescent="0.2">
      <c r="A696" s="210"/>
    </row>
    <row r="697" spans="1:1" x14ac:dyDescent="0.2">
      <c r="A697" s="210"/>
    </row>
    <row r="698" spans="1:1" x14ac:dyDescent="0.2">
      <c r="A698" s="210"/>
    </row>
    <row r="699" spans="1:1" x14ac:dyDescent="0.2">
      <c r="A699" s="210"/>
    </row>
    <row r="700" spans="1:1" x14ac:dyDescent="0.2">
      <c r="A700" s="210"/>
    </row>
    <row r="701" spans="1:1" x14ac:dyDescent="0.2">
      <c r="A701" s="210"/>
    </row>
    <row r="702" spans="1:1" x14ac:dyDescent="0.2">
      <c r="A702" s="210"/>
    </row>
    <row r="703" spans="1:1" x14ac:dyDescent="0.2">
      <c r="A703" s="210"/>
    </row>
    <row r="704" spans="1:1" x14ac:dyDescent="0.2">
      <c r="A704" s="210"/>
    </row>
    <row r="705" spans="1:1" x14ac:dyDescent="0.2">
      <c r="A705" s="210"/>
    </row>
    <row r="706" spans="1:1" x14ac:dyDescent="0.2">
      <c r="A706" s="210"/>
    </row>
    <row r="707" spans="1:1" x14ac:dyDescent="0.2">
      <c r="A707" s="210"/>
    </row>
    <row r="708" spans="1:1" x14ac:dyDescent="0.2">
      <c r="A708" s="210"/>
    </row>
    <row r="709" spans="1:1" x14ac:dyDescent="0.2">
      <c r="A709" s="210"/>
    </row>
    <row r="710" spans="1:1" x14ac:dyDescent="0.2">
      <c r="A710" s="210"/>
    </row>
    <row r="711" spans="1:1" x14ac:dyDescent="0.2">
      <c r="A711" s="210"/>
    </row>
    <row r="712" spans="1:1" x14ac:dyDescent="0.2">
      <c r="A712" s="210"/>
    </row>
    <row r="713" spans="1:1" x14ac:dyDescent="0.2">
      <c r="A713" s="210"/>
    </row>
    <row r="714" spans="1:1" x14ac:dyDescent="0.2">
      <c r="A714" s="210"/>
    </row>
    <row r="715" spans="1:1" x14ac:dyDescent="0.2">
      <c r="A715" s="210"/>
    </row>
    <row r="716" spans="1:1" x14ac:dyDescent="0.2">
      <c r="A716" s="210"/>
    </row>
    <row r="717" spans="1:1" x14ac:dyDescent="0.2">
      <c r="A717" s="210"/>
    </row>
    <row r="718" spans="1:1" x14ac:dyDescent="0.2">
      <c r="A718" s="210"/>
    </row>
    <row r="719" spans="1:1" x14ac:dyDescent="0.2">
      <c r="A719" s="210"/>
    </row>
    <row r="720" spans="1:1" x14ac:dyDescent="0.2">
      <c r="A720" s="210"/>
    </row>
    <row r="721" spans="1:1" x14ac:dyDescent="0.2">
      <c r="A721" s="210"/>
    </row>
    <row r="722" spans="1:1" x14ac:dyDescent="0.2">
      <c r="A722" s="210"/>
    </row>
    <row r="723" spans="1:1" x14ac:dyDescent="0.2">
      <c r="A723" s="210"/>
    </row>
    <row r="724" spans="1:1" x14ac:dyDescent="0.2">
      <c r="A724" s="210"/>
    </row>
    <row r="725" spans="1:1" x14ac:dyDescent="0.2">
      <c r="A725" s="210"/>
    </row>
    <row r="726" spans="1:1" x14ac:dyDescent="0.2">
      <c r="A726" s="210"/>
    </row>
    <row r="727" spans="1:1" x14ac:dyDescent="0.2">
      <c r="A727" s="210"/>
    </row>
    <row r="728" spans="1:1" x14ac:dyDescent="0.2">
      <c r="A728" s="210"/>
    </row>
    <row r="729" spans="1:1" x14ac:dyDescent="0.2">
      <c r="A729" s="210"/>
    </row>
    <row r="730" spans="1:1" x14ac:dyDescent="0.2">
      <c r="A730" s="210"/>
    </row>
    <row r="731" spans="1:1" x14ac:dyDescent="0.2">
      <c r="A731" s="210"/>
    </row>
    <row r="732" spans="1:1" x14ac:dyDescent="0.2">
      <c r="A732" s="210"/>
    </row>
    <row r="733" spans="1:1" x14ac:dyDescent="0.2">
      <c r="A733" s="210"/>
    </row>
    <row r="734" spans="1:1" x14ac:dyDescent="0.2">
      <c r="A734" s="210"/>
    </row>
    <row r="735" spans="1:1" x14ac:dyDescent="0.2">
      <c r="A735" s="210"/>
    </row>
    <row r="736" spans="1:1" x14ac:dyDescent="0.2">
      <c r="A736" s="210"/>
    </row>
    <row r="737" spans="1:1" x14ac:dyDescent="0.2">
      <c r="A737" s="210"/>
    </row>
    <row r="738" spans="1:1" x14ac:dyDescent="0.2">
      <c r="A738" s="210"/>
    </row>
    <row r="739" spans="1:1" x14ac:dyDescent="0.2">
      <c r="A739" s="210"/>
    </row>
    <row r="740" spans="1:1" x14ac:dyDescent="0.2">
      <c r="A740" s="210"/>
    </row>
    <row r="741" spans="1:1" x14ac:dyDescent="0.2">
      <c r="A741" s="210"/>
    </row>
    <row r="742" spans="1:1" x14ac:dyDescent="0.2">
      <c r="A742" s="210"/>
    </row>
    <row r="743" spans="1:1" x14ac:dyDescent="0.2">
      <c r="A743" s="210"/>
    </row>
    <row r="744" spans="1:1" x14ac:dyDescent="0.2">
      <c r="A744" s="210"/>
    </row>
    <row r="745" spans="1:1" x14ac:dyDescent="0.2">
      <c r="A745" s="210"/>
    </row>
    <row r="746" spans="1:1" x14ac:dyDescent="0.2">
      <c r="A746" s="210"/>
    </row>
    <row r="747" spans="1:1" x14ac:dyDescent="0.2">
      <c r="A747" s="210"/>
    </row>
    <row r="748" spans="1:1" x14ac:dyDescent="0.2">
      <c r="A748" s="210"/>
    </row>
    <row r="749" spans="1:1" x14ac:dyDescent="0.2">
      <c r="A749" s="210"/>
    </row>
    <row r="750" spans="1:1" x14ac:dyDescent="0.2">
      <c r="A750" s="210"/>
    </row>
    <row r="751" spans="1:1" x14ac:dyDescent="0.2">
      <c r="A751" s="210"/>
    </row>
    <row r="752" spans="1:1" x14ac:dyDescent="0.2">
      <c r="A752" s="210"/>
    </row>
    <row r="753" spans="1:1" x14ac:dyDescent="0.2">
      <c r="A753" s="210"/>
    </row>
    <row r="754" spans="1:1" x14ac:dyDescent="0.2">
      <c r="A754" s="210"/>
    </row>
    <row r="755" spans="1:1" x14ac:dyDescent="0.2">
      <c r="A755" s="210"/>
    </row>
    <row r="756" spans="1:1" x14ac:dyDescent="0.2">
      <c r="A756" s="210"/>
    </row>
    <row r="757" spans="1:1" x14ac:dyDescent="0.2">
      <c r="A757" s="210"/>
    </row>
    <row r="758" spans="1:1" x14ac:dyDescent="0.2">
      <c r="A758" s="210"/>
    </row>
    <row r="759" spans="1:1" x14ac:dyDescent="0.2">
      <c r="A759" s="210"/>
    </row>
    <row r="760" spans="1:1" x14ac:dyDescent="0.2">
      <c r="A760" s="210"/>
    </row>
    <row r="761" spans="1:1" x14ac:dyDescent="0.2">
      <c r="A761" s="210"/>
    </row>
    <row r="762" spans="1:1" x14ac:dyDescent="0.2">
      <c r="A762" s="210"/>
    </row>
    <row r="763" spans="1:1" x14ac:dyDescent="0.2">
      <c r="A763" s="210"/>
    </row>
    <row r="764" spans="1:1" x14ac:dyDescent="0.2">
      <c r="A764" s="210"/>
    </row>
    <row r="765" spans="1:1" x14ac:dyDescent="0.2">
      <c r="A765" s="210"/>
    </row>
    <row r="766" spans="1:1" x14ac:dyDescent="0.2">
      <c r="A766" s="210"/>
    </row>
    <row r="767" spans="1:1" x14ac:dyDescent="0.2">
      <c r="A767" s="210"/>
    </row>
    <row r="768" spans="1:1" x14ac:dyDescent="0.2">
      <c r="A768" s="210"/>
    </row>
    <row r="769" spans="1:1" x14ac:dyDescent="0.2">
      <c r="A769" s="210"/>
    </row>
    <row r="770" spans="1:1" x14ac:dyDescent="0.2">
      <c r="A770" s="210"/>
    </row>
    <row r="771" spans="1:1" x14ac:dyDescent="0.2">
      <c r="A771" s="210"/>
    </row>
    <row r="772" spans="1:1" x14ac:dyDescent="0.2">
      <c r="A772" s="210"/>
    </row>
    <row r="773" spans="1:1" x14ac:dyDescent="0.2">
      <c r="A773" s="210"/>
    </row>
    <row r="774" spans="1:1" x14ac:dyDescent="0.2">
      <c r="A774" s="210"/>
    </row>
    <row r="775" spans="1:1" x14ac:dyDescent="0.2">
      <c r="A775" s="210"/>
    </row>
    <row r="776" spans="1:1" x14ac:dyDescent="0.2">
      <c r="A776" s="210"/>
    </row>
    <row r="777" spans="1:1" x14ac:dyDescent="0.2">
      <c r="A777" s="210"/>
    </row>
    <row r="778" spans="1:1" x14ac:dyDescent="0.2">
      <c r="A778" s="210"/>
    </row>
    <row r="779" spans="1:1" x14ac:dyDescent="0.2">
      <c r="A779" s="210"/>
    </row>
    <row r="780" spans="1:1" x14ac:dyDescent="0.2">
      <c r="A780" s="210"/>
    </row>
    <row r="781" spans="1:1" x14ac:dyDescent="0.2">
      <c r="A781" s="210"/>
    </row>
    <row r="782" spans="1:1" x14ac:dyDescent="0.2">
      <c r="A782" s="210"/>
    </row>
    <row r="783" spans="1:1" x14ac:dyDescent="0.2">
      <c r="A783" s="210"/>
    </row>
    <row r="784" spans="1:1" x14ac:dyDescent="0.2">
      <c r="A784" s="210"/>
    </row>
    <row r="785" spans="1:1" x14ac:dyDescent="0.2">
      <c r="A785" s="210"/>
    </row>
    <row r="786" spans="1:1" x14ac:dyDescent="0.2">
      <c r="A786" s="210"/>
    </row>
    <row r="787" spans="1:1" x14ac:dyDescent="0.2">
      <c r="A787" s="210"/>
    </row>
    <row r="788" spans="1:1" x14ac:dyDescent="0.2">
      <c r="A788" s="210"/>
    </row>
    <row r="789" spans="1:1" x14ac:dyDescent="0.2">
      <c r="A789" s="210"/>
    </row>
    <row r="790" spans="1:1" x14ac:dyDescent="0.2">
      <c r="A790" s="210"/>
    </row>
    <row r="791" spans="1:1" x14ac:dyDescent="0.2">
      <c r="A791" s="210"/>
    </row>
    <row r="792" spans="1:1" x14ac:dyDescent="0.2">
      <c r="A792" s="210"/>
    </row>
    <row r="793" spans="1:1" x14ac:dyDescent="0.2">
      <c r="A793" s="210"/>
    </row>
    <row r="794" spans="1:1" x14ac:dyDescent="0.2">
      <c r="A794" s="210"/>
    </row>
    <row r="795" spans="1:1" x14ac:dyDescent="0.2">
      <c r="A795" s="210"/>
    </row>
    <row r="796" spans="1:1" x14ac:dyDescent="0.2">
      <c r="A796" s="210"/>
    </row>
    <row r="797" spans="1:1" x14ac:dyDescent="0.2">
      <c r="A797" s="210"/>
    </row>
    <row r="798" spans="1:1" x14ac:dyDescent="0.2">
      <c r="A798" s="210"/>
    </row>
    <row r="799" spans="1:1" x14ac:dyDescent="0.2">
      <c r="A799" s="210"/>
    </row>
    <row r="800" spans="1:1" x14ac:dyDescent="0.2">
      <c r="A800" s="210"/>
    </row>
    <row r="801" spans="1:1" x14ac:dyDescent="0.2">
      <c r="A801" s="210"/>
    </row>
    <row r="802" spans="1:1" x14ac:dyDescent="0.2">
      <c r="A802" s="210"/>
    </row>
    <row r="803" spans="1:1" x14ac:dyDescent="0.2">
      <c r="A803" s="210"/>
    </row>
    <row r="804" spans="1:1" x14ac:dyDescent="0.2">
      <c r="A804" s="210"/>
    </row>
    <row r="805" spans="1:1" x14ac:dyDescent="0.2">
      <c r="A805" s="210"/>
    </row>
    <row r="806" spans="1:1" x14ac:dyDescent="0.2">
      <c r="A806" s="210"/>
    </row>
    <row r="807" spans="1:1" x14ac:dyDescent="0.2">
      <c r="A807" s="210"/>
    </row>
    <row r="808" spans="1:1" x14ac:dyDescent="0.2">
      <c r="A808" s="210"/>
    </row>
    <row r="809" spans="1:1" x14ac:dyDescent="0.2">
      <c r="A809" s="210"/>
    </row>
    <row r="810" spans="1:1" x14ac:dyDescent="0.2">
      <c r="A810" s="210"/>
    </row>
    <row r="811" spans="1:1" x14ac:dyDescent="0.2">
      <c r="A811" s="210"/>
    </row>
    <row r="812" spans="1:1" x14ac:dyDescent="0.2">
      <c r="A812" s="210"/>
    </row>
    <row r="813" spans="1:1" x14ac:dyDescent="0.2">
      <c r="A813" s="210"/>
    </row>
    <row r="814" spans="1:1" x14ac:dyDescent="0.2">
      <c r="A814" s="210"/>
    </row>
    <row r="815" spans="1:1" x14ac:dyDescent="0.2">
      <c r="A815" s="210"/>
    </row>
    <row r="816" spans="1:1" x14ac:dyDescent="0.2">
      <c r="A816" s="210"/>
    </row>
    <row r="817" spans="1:1" x14ac:dyDescent="0.2">
      <c r="A817" s="210"/>
    </row>
    <row r="818" spans="1:1" x14ac:dyDescent="0.2">
      <c r="A818" s="210"/>
    </row>
    <row r="819" spans="1:1" x14ac:dyDescent="0.2">
      <c r="A819" s="210"/>
    </row>
    <row r="820" spans="1:1" x14ac:dyDescent="0.2">
      <c r="A820" s="210"/>
    </row>
    <row r="821" spans="1:1" x14ac:dyDescent="0.2">
      <c r="A821" s="210"/>
    </row>
    <row r="822" spans="1:1" x14ac:dyDescent="0.2">
      <c r="A822" s="210"/>
    </row>
    <row r="823" spans="1:1" x14ac:dyDescent="0.2">
      <c r="A823" s="210"/>
    </row>
    <row r="824" spans="1:1" x14ac:dyDescent="0.2">
      <c r="A824" s="210"/>
    </row>
    <row r="825" spans="1:1" x14ac:dyDescent="0.2">
      <c r="A825" s="210"/>
    </row>
    <row r="826" spans="1:1" x14ac:dyDescent="0.2">
      <c r="A826" s="210"/>
    </row>
    <row r="827" spans="1:1" x14ac:dyDescent="0.2">
      <c r="A827" s="210"/>
    </row>
    <row r="828" spans="1:1" x14ac:dyDescent="0.2">
      <c r="A828" s="210"/>
    </row>
    <row r="829" spans="1:1" x14ac:dyDescent="0.2">
      <c r="A829" s="210"/>
    </row>
    <row r="830" spans="1:1" x14ac:dyDescent="0.2">
      <c r="A830" s="210"/>
    </row>
    <row r="831" spans="1:1" x14ac:dyDescent="0.2">
      <c r="A831" s="210"/>
    </row>
    <row r="832" spans="1:1" x14ac:dyDescent="0.2">
      <c r="A832" s="210"/>
    </row>
    <row r="833" spans="1:1" x14ac:dyDescent="0.2">
      <c r="A833" s="210"/>
    </row>
    <row r="834" spans="1:1" x14ac:dyDescent="0.2">
      <c r="A834" s="210"/>
    </row>
    <row r="835" spans="1:1" x14ac:dyDescent="0.2">
      <c r="A835" s="210"/>
    </row>
    <row r="836" spans="1:1" x14ac:dyDescent="0.2">
      <c r="A836" s="210"/>
    </row>
    <row r="837" spans="1:1" x14ac:dyDescent="0.2">
      <c r="A837" s="210"/>
    </row>
    <row r="838" spans="1:1" x14ac:dyDescent="0.2">
      <c r="A838" s="210"/>
    </row>
    <row r="839" spans="1:1" x14ac:dyDescent="0.2">
      <c r="A839" s="210"/>
    </row>
    <row r="840" spans="1:1" x14ac:dyDescent="0.2">
      <c r="A840" s="210"/>
    </row>
    <row r="841" spans="1:1" x14ac:dyDescent="0.2">
      <c r="A841" s="210"/>
    </row>
    <row r="842" spans="1:1" x14ac:dyDescent="0.2">
      <c r="A842" s="210"/>
    </row>
    <row r="843" spans="1:1" x14ac:dyDescent="0.2">
      <c r="A843" s="210"/>
    </row>
    <row r="844" spans="1:1" x14ac:dyDescent="0.2">
      <c r="A844" s="210"/>
    </row>
    <row r="845" spans="1:1" x14ac:dyDescent="0.2">
      <c r="A845" s="210"/>
    </row>
    <row r="846" spans="1:1" x14ac:dyDescent="0.2">
      <c r="A846" s="210"/>
    </row>
    <row r="847" spans="1:1" x14ac:dyDescent="0.2">
      <c r="A847" s="210"/>
    </row>
    <row r="848" spans="1:1" x14ac:dyDescent="0.2">
      <c r="A848" s="210"/>
    </row>
    <row r="849" spans="1:1" x14ac:dyDescent="0.2">
      <c r="A849" s="210"/>
    </row>
    <row r="850" spans="1:1" x14ac:dyDescent="0.2">
      <c r="A850" s="210"/>
    </row>
    <row r="851" spans="1:1" x14ac:dyDescent="0.2">
      <c r="A851" s="210"/>
    </row>
    <row r="852" spans="1:1" x14ac:dyDescent="0.2">
      <c r="A852" s="210"/>
    </row>
    <row r="853" spans="1:1" x14ac:dyDescent="0.2">
      <c r="A853" s="210"/>
    </row>
    <row r="854" spans="1:1" x14ac:dyDescent="0.2">
      <c r="A854" s="210"/>
    </row>
    <row r="855" spans="1:1" x14ac:dyDescent="0.2">
      <c r="A855" s="210"/>
    </row>
    <row r="856" spans="1:1" x14ac:dyDescent="0.2">
      <c r="A856" s="210"/>
    </row>
    <row r="857" spans="1:1" x14ac:dyDescent="0.2">
      <c r="A857" s="210"/>
    </row>
    <row r="858" spans="1:1" x14ac:dyDescent="0.2">
      <c r="A858" s="210"/>
    </row>
    <row r="859" spans="1:1" x14ac:dyDescent="0.2">
      <c r="A859" s="210"/>
    </row>
    <row r="860" spans="1:1" x14ac:dyDescent="0.2">
      <c r="A860" s="210"/>
    </row>
    <row r="861" spans="1:1" x14ac:dyDescent="0.2">
      <c r="A861" s="210"/>
    </row>
    <row r="862" spans="1:1" x14ac:dyDescent="0.2">
      <c r="A862" s="210"/>
    </row>
    <row r="863" spans="1:1" x14ac:dyDescent="0.2">
      <c r="A863" s="210"/>
    </row>
    <row r="864" spans="1:1" x14ac:dyDescent="0.2">
      <c r="A864" s="210"/>
    </row>
    <row r="865" spans="1:1" x14ac:dyDescent="0.2">
      <c r="A865" s="210"/>
    </row>
    <row r="866" spans="1:1" x14ac:dyDescent="0.2">
      <c r="A866" s="210"/>
    </row>
    <row r="867" spans="1:1" x14ac:dyDescent="0.2">
      <c r="A867" s="210"/>
    </row>
    <row r="868" spans="1:1" x14ac:dyDescent="0.2">
      <c r="A868" s="210"/>
    </row>
    <row r="869" spans="1:1" x14ac:dyDescent="0.2">
      <c r="A869" s="210"/>
    </row>
    <row r="870" spans="1:1" x14ac:dyDescent="0.2">
      <c r="A870" s="210"/>
    </row>
    <row r="871" spans="1:1" x14ac:dyDescent="0.2">
      <c r="A871" s="210"/>
    </row>
    <row r="872" spans="1:1" x14ac:dyDescent="0.2">
      <c r="A872" s="210"/>
    </row>
    <row r="873" spans="1:1" x14ac:dyDescent="0.2">
      <c r="A873" s="210"/>
    </row>
    <row r="874" spans="1:1" x14ac:dyDescent="0.2">
      <c r="A874" s="210"/>
    </row>
    <row r="875" spans="1:1" x14ac:dyDescent="0.2">
      <c r="A875" s="210"/>
    </row>
    <row r="876" spans="1:1" x14ac:dyDescent="0.2">
      <c r="A876" s="210"/>
    </row>
    <row r="877" spans="1:1" x14ac:dyDescent="0.2">
      <c r="A877" s="210"/>
    </row>
    <row r="878" spans="1:1" x14ac:dyDescent="0.2">
      <c r="A878" s="210"/>
    </row>
    <row r="879" spans="1:1" x14ac:dyDescent="0.2">
      <c r="A879" s="210"/>
    </row>
    <row r="880" spans="1:1" x14ac:dyDescent="0.2">
      <c r="A880" s="210"/>
    </row>
    <row r="881" spans="1:1" x14ac:dyDescent="0.2">
      <c r="A881" s="210"/>
    </row>
    <row r="882" spans="1:1" x14ac:dyDescent="0.2">
      <c r="A882" s="210"/>
    </row>
    <row r="883" spans="1:1" x14ac:dyDescent="0.2">
      <c r="A883" s="210"/>
    </row>
    <row r="884" spans="1:1" x14ac:dyDescent="0.2">
      <c r="A884" s="210"/>
    </row>
    <row r="885" spans="1:1" x14ac:dyDescent="0.2">
      <c r="A885" s="210"/>
    </row>
    <row r="886" spans="1:1" x14ac:dyDescent="0.2">
      <c r="A886" s="210"/>
    </row>
    <row r="887" spans="1:1" x14ac:dyDescent="0.2">
      <c r="A887" s="210"/>
    </row>
    <row r="888" spans="1:1" x14ac:dyDescent="0.2">
      <c r="A888" s="210"/>
    </row>
    <row r="889" spans="1:1" x14ac:dyDescent="0.2">
      <c r="A889" s="210"/>
    </row>
    <row r="890" spans="1:1" x14ac:dyDescent="0.2">
      <c r="A890" s="210"/>
    </row>
    <row r="891" spans="1:1" x14ac:dyDescent="0.2">
      <c r="A891" s="210"/>
    </row>
    <row r="892" spans="1:1" x14ac:dyDescent="0.2">
      <c r="A892" s="210"/>
    </row>
    <row r="893" spans="1:1" x14ac:dyDescent="0.2">
      <c r="A893" s="210"/>
    </row>
    <row r="894" spans="1:1" x14ac:dyDescent="0.2">
      <c r="A894" s="210"/>
    </row>
    <row r="895" spans="1:1" x14ac:dyDescent="0.2">
      <c r="A895" s="210"/>
    </row>
    <row r="896" spans="1:1" x14ac:dyDescent="0.2">
      <c r="A896" s="210"/>
    </row>
    <row r="897" spans="1:1" x14ac:dyDescent="0.2">
      <c r="A897" s="210"/>
    </row>
    <row r="898" spans="1:1" x14ac:dyDescent="0.2">
      <c r="A898" s="210"/>
    </row>
    <row r="899" spans="1:1" x14ac:dyDescent="0.2">
      <c r="A899" s="210"/>
    </row>
    <row r="900" spans="1:1" x14ac:dyDescent="0.2">
      <c r="A900" s="210"/>
    </row>
    <row r="901" spans="1:1" x14ac:dyDescent="0.2">
      <c r="A901" s="210"/>
    </row>
    <row r="902" spans="1:1" x14ac:dyDescent="0.2">
      <c r="A902" s="210"/>
    </row>
    <row r="903" spans="1:1" x14ac:dyDescent="0.2">
      <c r="A903" s="210"/>
    </row>
    <row r="904" spans="1:1" x14ac:dyDescent="0.2">
      <c r="A904" s="210"/>
    </row>
    <row r="905" spans="1:1" x14ac:dyDescent="0.2">
      <c r="A905" s="210"/>
    </row>
    <row r="906" spans="1:1" x14ac:dyDescent="0.2">
      <c r="A906" s="210"/>
    </row>
    <row r="907" spans="1:1" x14ac:dyDescent="0.2">
      <c r="A907" s="210"/>
    </row>
    <row r="908" spans="1:1" x14ac:dyDescent="0.2">
      <c r="A908" s="210"/>
    </row>
    <row r="909" spans="1:1" x14ac:dyDescent="0.2">
      <c r="A909" s="210"/>
    </row>
    <row r="910" spans="1:1" x14ac:dyDescent="0.2">
      <c r="A910" s="210"/>
    </row>
    <row r="911" spans="1:1" x14ac:dyDescent="0.2">
      <c r="A911" s="210"/>
    </row>
    <row r="912" spans="1:1" x14ac:dyDescent="0.2">
      <c r="A912" s="210"/>
    </row>
    <row r="913" spans="1:1" x14ac:dyDescent="0.2">
      <c r="A913" s="210"/>
    </row>
    <row r="914" spans="1:1" x14ac:dyDescent="0.2">
      <c r="A914" s="210"/>
    </row>
    <row r="915" spans="1:1" x14ac:dyDescent="0.2">
      <c r="A915" s="210"/>
    </row>
    <row r="916" spans="1:1" x14ac:dyDescent="0.2">
      <c r="A916" s="210"/>
    </row>
    <row r="917" spans="1:1" x14ac:dyDescent="0.2">
      <c r="A917" s="210"/>
    </row>
    <row r="918" spans="1:1" x14ac:dyDescent="0.2">
      <c r="A918" s="210"/>
    </row>
    <row r="919" spans="1:1" x14ac:dyDescent="0.2">
      <c r="A919" s="210"/>
    </row>
    <row r="920" spans="1:1" x14ac:dyDescent="0.2">
      <c r="A920" s="210"/>
    </row>
    <row r="921" spans="1:1" x14ac:dyDescent="0.2">
      <c r="A921" s="210"/>
    </row>
    <row r="922" spans="1:1" x14ac:dyDescent="0.2">
      <c r="A922" s="210"/>
    </row>
    <row r="923" spans="1:1" x14ac:dyDescent="0.2">
      <c r="A923" s="210"/>
    </row>
    <row r="924" spans="1:1" x14ac:dyDescent="0.2">
      <c r="A924" s="210"/>
    </row>
    <row r="925" spans="1:1" x14ac:dyDescent="0.2">
      <c r="A925" s="210"/>
    </row>
    <row r="926" spans="1:1" x14ac:dyDescent="0.2">
      <c r="A926" s="210"/>
    </row>
    <row r="927" spans="1:1" x14ac:dyDescent="0.2">
      <c r="A927" s="210"/>
    </row>
    <row r="928" spans="1:1" x14ac:dyDescent="0.2">
      <c r="A928" s="210"/>
    </row>
    <row r="929" spans="1:1" x14ac:dyDescent="0.2">
      <c r="A929" s="210"/>
    </row>
    <row r="930" spans="1:1" x14ac:dyDescent="0.2">
      <c r="A930" s="210"/>
    </row>
    <row r="931" spans="1:1" x14ac:dyDescent="0.2">
      <c r="A931" s="210"/>
    </row>
    <row r="932" spans="1:1" x14ac:dyDescent="0.2">
      <c r="A932" s="210"/>
    </row>
    <row r="933" spans="1:1" x14ac:dyDescent="0.2">
      <c r="A933" s="210"/>
    </row>
    <row r="934" spans="1:1" x14ac:dyDescent="0.2">
      <c r="A934" s="210"/>
    </row>
    <row r="935" spans="1:1" x14ac:dyDescent="0.2">
      <c r="A935" s="210"/>
    </row>
    <row r="936" spans="1:1" x14ac:dyDescent="0.2">
      <c r="A936" s="210"/>
    </row>
    <row r="937" spans="1:1" x14ac:dyDescent="0.2">
      <c r="A937" s="210"/>
    </row>
    <row r="938" spans="1:1" x14ac:dyDescent="0.2">
      <c r="A938" s="210"/>
    </row>
    <row r="939" spans="1:1" x14ac:dyDescent="0.2">
      <c r="A939" s="210"/>
    </row>
    <row r="940" spans="1:1" x14ac:dyDescent="0.2">
      <c r="A940" s="210"/>
    </row>
    <row r="941" spans="1:1" x14ac:dyDescent="0.2">
      <c r="A941" s="210"/>
    </row>
    <row r="942" spans="1:1" x14ac:dyDescent="0.2">
      <c r="A942" s="210"/>
    </row>
    <row r="943" spans="1:1" x14ac:dyDescent="0.2">
      <c r="A943" s="210"/>
    </row>
    <row r="944" spans="1:1" x14ac:dyDescent="0.2">
      <c r="A944" s="210"/>
    </row>
    <row r="945" spans="1:1" x14ac:dyDescent="0.2">
      <c r="A945" s="210"/>
    </row>
    <row r="946" spans="1:1" x14ac:dyDescent="0.2">
      <c r="A946" s="210"/>
    </row>
    <row r="947" spans="1:1" x14ac:dyDescent="0.2">
      <c r="A947" s="210"/>
    </row>
    <row r="948" spans="1:1" x14ac:dyDescent="0.2">
      <c r="A948" s="210"/>
    </row>
    <row r="949" spans="1:1" x14ac:dyDescent="0.2">
      <c r="A949" s="210"/>
    </row>
    <row r="950" spans="1:1" x14ac:dyDescent="0.2">
      <c r="A950" s="210"/>
    </row>
    <row r="951" spans="1:1" x14ac:dyDescent="0.2">
      <c r="A951" s="210"/>
    </row>
    <row r="952" spans="1:1" x14ac:dyDescent="0.2">
      <c r="A952" s="210"/>
    </row>
    <row r="953" spans="1:1" x14ac:dyDescent="0.2">
      <c r="A953" s="210"/>
    </row>
    <row r="954" spans="1:1" x14ac:dyDescent="0.2">
      <c r="A954" s="210"/>
    </row>
    <row r="955" spans="1:1" x14ac:dyDescent="0.2">
      <c r="A955" s="210"/>
    </row>
    <row r="956" spans="1:1" x14ac:dyDescent="0.2">
      <c r="A956" s="210"/>
    </row>
    <row r="957" spans="1:1" x14ac:dyDescent="0.2">
      <c r="A957" s="210"/>
    </row>
    <row r="958" spans="1:1" x14ac:dyDescent="0.2">
      <c r="A958" s="210"/>
    </row>
    <row r="959" spans="1:1" x14ac:dyDescent="0.2">
      <c r="A959" s="210"/>
    </row>
    <row r="960" spans="1:1" x14ac:dyDescent="0.2">
      <c r="A960" s="210"/>
    </row>
    <row r="961" spans="1:1" x14ac:dyDescent="0.2">
      <c r="A961" s="210"/>
    </row>
    <row r="962" spans="1:1" x14ac:dyDescent="0.2">
      <c r="A962" s="210"/>
    </row>
    <row r="963" spans="1:1" x14ac:dyDescent="0.2">
      <c r="A963" s="210"/>
    </row>
    <row r="964" spans="1:1" x14ac:dyDescent="0.2">
      <c r="A964" s="210"/>
    </row>
    <row r="965" spans="1:1" x14ac:dyDescent="0.2">
      <c r="A965" s="210"/>
    </row>
    <row r="966" spans="1:1" x14ac:dyDescent="0.2">
      <c r="A966" s="210"/>
    </row>
    <row r="967" spans="1:1" x14ac:dyDescent="0.2">
      <c r="A967" s="210"/>
    </row>
    <row r="968" spans="1:1" x14ac:dyDescent="0.2">
      <c r="A968" s="210"/>
    </row>
    <row r="969" spans="1:1" x14ac:dyDescent="0.2">
      <c r="A969" s="210"/>
    </row>
    <row r="970" spans="1:1" x14ac:dyDescent="0.2">
      <c r="A970" s="210"/>
    </row>
    <row r="971" spans="1:1" x14ac:dyDescent="0.2">
      <c r="A971" s="210"/>
    </row>
    <row r="972" spans="1:1" x14ac:dyDescent="0.2">
      <c r="A972" s="210"/>
    </row>
    <row r="973" spans="1:1" x14ac:dyDescent="0.2">
      <c r="A973" s="210"/>
    </row>
    <row r="974" spans="1:1" x14ac:dyDescent="0.2">
      <c r="A974" s="210"/>
    </row>
    <row r="975" spans="1:1" x14ac:dyDescent="0.2">
      <c r="A975" s="210"/>
    </row>
    <row r="976" spans="1:1" x14ac:dyDescent="0.2">
      <c r="A976" s="210"/>
    </row>
    <row r="977" spans="1:1" x14ac:dyDescent="0.2">
      <c r="A977" s="210"/>
    </row>
    <row r="978" spans="1:1" x14ac:dyDescent="0.2">
      <c r="A978" s="210"/>
    </row>
    <row r="979" spans="1:1" x14ac:dyDescent="0.2">
      <c r="A979" s="210"/>
    </row>
    <row r="980" spans="1:1" x14ac:dyDescent="0.2">
      <c r="A980" s="210"/>
    </row>
    <row r="981" spans="1:1" x14ac:dyDescent="0.2">
      <c r="A981" s="210"/>
    </row>
    <row r="982" spans="1:1" x14ac:dyDescent="0.2">
      <c r="A982" s="210"/>
    </row>
    <row r="983" spans="1:1" x14ac:dyDescent="0.2">
      <c r="A983" s="210"/>
    </row>
    <row r="984" spans="1:1" x14ac:dyDescent="0.2">
      <c r="A984" s="210"/>
    </row>
    <row r="985" spans="1:1" x14ac:dyDescent="0.2">
      <c r="A985" s="210"/>
    </row>
    <row r="986" spans="1:1" x14ac:dyDescent="0.2">
      <c r="A986" s="210"/>
    </row>
    <row r="987" spans="1:1" x14ac:dyDescent="0.2">
      <c r="A987" s="210"/>
    </row>
    <row r="988" spans="1:1" x14ac:dyDescent="0.2">
      <c r="A988" s="210"/>
    </row>
    <row r="989" spans="1:1" x14ac:dyDescent="0.2">
      <c r="A989" s="210"/>
    </row>
    <row r="990" spans="1:1" x14ac:dyDescent="0.2">
      <c r="A990" s="210"/>
    </row>
    <row r="991" spans="1:1" x14ac:dyDescent="0.2">
      <c r="A991" s="210"/>
    </row>
    <row r="992" spans="1:1" x14ac:dyDescent="0.2">
      <c r="A992" s="210"/>
    </row>
    <row r="993" spans="1:1" x14ac:dyDescent="0.2">
      <c r="A993" s="210"/>
    </row>
    <row r="994" spans="1:1" x14ac:dyDescent="0.2">
      <c r="A994" s="210"/>
    </row>
    <row r="995" spans="1:1" x14ac:dyDescent="0.2">
      <c r="A995" s="210"/>
    </row>
    <row r="996" spans="1:1" x14ac:dyDescent="0.2">
      <c r="A996" s="210"/>
    </row>
    <row r="997" spans="1:1" x14ac:dyDescent="0.2">
      <c r="A997" s="210"/>
    </row>
    <row r="998" spans="1:1" x14ac:dyDescent="0.2">
      <c r="A998" s="210"/>
    </row>
    <row r="999" spans="1:1" x14ac:dyDescent="0.2">
      <c r="A999" s="210"/>
    </row>
    <row r="1000" spans="1:1" x14ac:dyDescent="0.2">
      <c r="A1000" s="210"/>
    </row>
    <row r="1001" spans="1:1" x14ac:dyDescent="0.2">
      <c r="A1001" s="210"/>
    </row>
    <row r="1002" spans="1:1" x14ac:dyDescent="0.2">
      <c r="A1002" s="210"/>
    </row>
    <row r="1003" spans="1:1" x14ac:dyDescent="0.2">
      <c r="A1003" s="210"/>
    </row>
    <row r="1004" spans="1:1" x14ac:dyDescent="0.2">
      <c r="A1004" s="210"/>
    </row>
    <row r="1005" spans="1:1" x14ac:dyDescent="0.2">
      <c r="A1005" s="210"/>
    </row>
    <row r="1006" spans="1:1" x14ac:dyDescent="0.2">
      <c r="A1006" s="210"/>
    </row>
    <row r="1007" spans="1:1" x14ac:dyDescent="0.2">
      <c r="A1007" s="210"/>
    </row>
    <row r="1008" spans="1:1" x14ac:dyDescent="0.2">
      <c r="A1008" s="210"/>
    </row>
    <row r="1009" spans="1:1" x14ac:dyDescent="0.2">
      <c r="A1009" s="210"/>
    </row>
    <row r="1010" spans="1:1" x14ac:dyDescent="0.2">
      <c r="A1010" s="210"/>
    </row>
    <row r="1011" spans="1:1" x14ac:dyDescent="0.2">
      <c r="A1011" s="210"/>
    </row>
    <row r="1012" spans="1:1" x14ac:dyDescent="0.2">
      <c r="A1012" s="210"/>
    </row>
    <row r="1013" spans="1:1" x14ac:dyDescent="0.2">
      <c r="A1013" s="210"/>
    </row>
    <row r="1014" spans="1:1" x14ac:dyDescent="0.2">
      <c r="A1014" s="210"/>
    </row>
    <row r="1015" spans="1:1" x14ac:dyDescent="0.2">
      <c r="A1015" s="210"/>
    </row>
    <row r="1016" spans="1:1" x14ac:dyDescent="0.2">
      <c r="A1016" s="210"/>
    </row>
    <row r="1017" spans="1:1" x14ac:dyDescent="0.2">
      <c r="A1017" s="210"/>
    </row>
    <row r="1018" spans="1:1" x14ac:dyDescent="0.2">
      <c r="A1018" s="210"/>
    </row>
    <row r="1019" spans="1:1" x14ac:dyDescent="0.2">
      <c r="A1019" s="210"/>
    </row>
    <row r="1020" spans="1:1" x14ac:dyDescent="0.2">
      <c r="A1020" s="210"/>
    </row>
    <row r="1021" spans="1:1" x14ac:dyDescent="0.2">
      <c r="A1021" s="210"/>
    </row>
    <row r="1022" spans="1:1" x14ac:dyDescent="0.2">
      <c r="A1022" s="210"/>
    </row>
    <row r="1023" spans="1:1" x14ac:dyDescent="0.2">
      <c r="A1023" s="210"/>
    </row>
    <row r="1024" spans="1:1" x14ac:dyDescent="0.2">
      <c r="A1024" s="210"/>
    </row>
    <row r="1025" spans="1:1" x14ac:dyDescent="0.2">
      <c r="A1025" s="210"/>
    </row>
    <row r="1026" spans="1:1" x14ac:dyDescent="0.2">
      <c r="A1026" s="210"/>
    </row>
    <row r="1027" spans="1:1" x14ac:dyDescent="0.2">
      <c r="A1027" s="210"/>
    </row>
    <row r="1028" spans="1:1" x14ac:dyDescent="0.2">
      <c r="A1028" s="210"/>
    </row>
    <row r="1029" spans="1:1" x14ac:dyDescent="0.2">
      <c r="A1029" s="210"/>
    </row>
    <row r="1030" spans="1:1" x14ac:dyDescent="0.2">
      <c r="A1030" s="210"/>
    </row>
    <row r="1031" spans="1:1" x14ac:dyDescent="0.2">
      <c r="A1031" s="210"/>
    </row>
    <row r="1032" spans="1:1" x14ac:dyDescent="0.2">
      <c r="A1032" s="210"/>
    </row>
    <row r="1033" spans="1:1" x14ac:dyDescent="0.2">
      <c r="A1033" s="210"/>
    </row>
    <row r="1034" spans="1:1" x14ac:dyDescent="0.2">
      <c r="A1034" s="210"/>
    </row>
    <row r="1035" spans="1:1" x14ac:dyDescent="0.2">
      <c r="A1035" s="210"/>
    </row>
    <row r="1036" spans="1:1" x14ac:dyDescent="0.2">
      <c r="A1036" s="210"/>
    </row>
    <row r="1037" spans="1:1" x14ac:dyDescent="0.2">
      <c r="A1037" s="210"/>
    </row>
    <row r="1038" spans="1:1" x14ac:dyDescent="0.2">
      <c r="A1038" s="210"/>
    </row>
    <row r="1039" spans="1:1" x14ac:dyDescent="0.2">
      <c r="A1039" s="210"/>
    </row>
    <row r="1040" spans="1:1" x14ac:dyDescent="0.2">
      <c r="A1040" s="210"/>
    </row>
    <row r="1041" spans="1:1" x14ac:dyDescent="0.2">
      <c r="A1041" s="210"/>
    </row>
    <row r="1042" spans="1:1" x14ac:dyDescent="0.2">
      <c r="A1042" s="210"/>
    </row>
    <row r="1043" spans="1:1" x14ac:dyDescent="0.2">
      <c r="A1043" s="210"/>
    </row>
    <row r="1044" spans="1:1" x14ac:dyDescent="0.2">
      <c r="A1044" s="210"/>
    </row>
    <row r="1045" spans="1:1" x14ac:dyDescent="0.2">
      <c r="A1045" s="210"/>
    </row>
    <row r="1046" spans="1:1" x14ac:dyDescent="0.2">
      <c r="A1046" s="210"/>
    </row>
    <row r="1047" spans="1:1" x14ac:dyDescent="0.2">
      <c r="A1047" s="210"/>
    </row>
    <row r="1048" spans="1:1" x14ac:dyDescent="0.2">
      <c r="A1048" s="210"/>
    </row>
    <row r="1049" spans="1:1" x14ac:dyDescent="0.2">
      <c r="A1049" s="210"/>
    </row>
    <row r="1050" spans="1:1" x14ac:dyDescent="0.2">
      <c r="A1050" s="210"/>
    </row>
    <row r="1051" spans="1:1" x14ac:dyDescent="0.2">
      <c r="A1051" s="210"/>
    </row>
    <row r="1052" spans="1:1" x14ac:dyDescent="0.2">
      <c r="A1052" s="210"/>
    </row>
    <row r="1053" spans="1:1" x14ac:dyDescent="0.2">
      <c r="A1053" s="210"/>
    </row>
    <row r="1054" spans="1:1" x14ac:dyDescent="0.2">
      <c r="A1054" s="210"/>
    </row>
    <row r="1055" spans="1:1" x14ac:dyDescent="0.2">
      <c r="A1055" s="210"/>
    </row>
    <row r="1056" spans="1:1" x14ac:dyDescent="0.2">
      <c r="A1056" s="210"/>
    </row>
    <row r="1057" spans="1:1" x14ac:dyDescent="0.2">
      <c r="A1057" s="210"/>
    </row>
    <row r="1058" spans="1:1" x14ac:dyDescent="0.2">
      <c r="A1058" s="210"/>
    </row>
    <row r="1059" spans="1:1" x14ac:dyDescent="0.2">
      <c r="A1059" s="210"/>
    </row>
    <row r="1060" spans="1:1" x14ac:dyDescent="0.2">
      <c r="A1060" s="210"/>
    </row>
    <row r="1061" spans="1:1" x14ac:dyDescent="0.2">
      <c r="A1061" s="210"/>
    </row>
    <row r="1062" spans="1:1" x14ac:dyDescent="0.2">
      <c r="A1062" s="210"/>
    </row>
    <row r="1063" spans="1:1" x14ac:dyDescent="0.2">
      <c r="A1063" s="210"/>
    </row>
    <row r="1064" spans="1:1" x14ac:dyDescent="0.2">
      <c r="A1064" s="210"/>
    </row>
    <row r="1065" spans="1:1" x14ac:dyDescent="0.2">
      <c r="A1065" s="210"/>
    </row>
    <row r="1066" spans="1:1" x14ac:dyDescent="0.2">
      <c r="A1066" s="210"/>
    </row>
    <row r="1067" spans="1:1" x14ac:dyDescent="0.2">
      <c r="A1067" s="210"/>
    </row>
    <row r="1068" spans="1:1" x14ac:dyDescent="0.2">
      <c r="A1068" s="210"/>
    </row>
    <row r="1069" spans="1:1" x14ac:dyDescent="0.2">
      <c r="A1069" s="210"/>
    </row>
    <row r="1070" spans="1:1" x14ac:dyDescent="0.2">
      <c r="A1070" s="210"/>
    </row>
    <row r="1071" spans="1:1" x14ac:dyDescent="0.2">
      <c r="A1071" s="210"/>
    </row>
    <row r="1072" spans="1:1" x14ac:dyDescent="0.2">
      <c r="A1072" s="210"/>
    </row>
    <row r="1073" spans="1:1" x14ac:dyDescent="0.2">
      <c r="A1073" s="210"/>
    </row>
    <row r="1074" spans="1:1" x14ac:dyDescent="0.2">
      <c r="A1074" s="210"/>
    </row>
    <row r="1075" spans="1:1" x14ac:dyDescent="0.2">
      <c r="A1075" s="210"/>
    </row>
    <row r="1076" spans="1:1" x14ac:dyDescent="0.2">
      <c r="A1076" s="210"/>
    </row>
    <row r="1077" spans="1:1" x14ac:dyDescent="0.2">
      <c r="A1077" s="210"/>
    </row>
    <row r="1078" spans="1:1" x14ac:dyDescent="0.2">
      <c r="A1078" s="210"/>
    </row>
    <row r="1079" spans="1:1" x14ac:dyDescent="0.2">
      <c r="A1079" s="210"/>
    </row>
    <row r="1080" spans="1:1" x14ac:dyDescent="0.2">
      <c r="A1080" s="210"/>
    </row>
    <row r="1081" spans="1:1" x14ac:dyDescent="0.2">
      <c r="A1081" s="210"/>
    </row>
    <row r="1082" spans="1:1" x14ac:dyDescent="0.2">
      <c r="A1082" s="210"/>
    </row>
    <row r="1083" spans="1:1" x14ac:dyDescent="0.2">
      <c r="A1083" s="210"/>
    </row>
    <row r="1084" spans="1:1" x14ac:dyDescent="0.2">
      <c r="A1084" s="210"/>
    </row>
    <row r="1085" spans="1:1" x14ac:dyDescent="0.2">
      <c r="A1085" s="210"/>
    </row>
    <row r="1086" spans="1:1" x14ac:dyDescent="0.2">
      <c r="A1086" s="210"/>
    </row>
    <row r="1087" spans="1:1" x14ac:dyDescent="0.2">
      <c r="A1087" s="210"/>
    </row>
    <row r="1088" spans="1:1" x14ac:dyDescent="0.2">
      <c r="A1088" s="210"/>
    </row>
    <row r="1089" spans="1:1" x14ac:dyDescent="0.2">
      <c r="A1089" s="210"/>
    </row>
    <row r="1090" spans="1:1" x14ac:dyDescent="0.2">
      <c r="A1090" s="210"/>
    </row>
    <row r="1091" spans="1:1" x14ac:dyDescent="0.2">
      <c r="A1091" s="210"/>
    </row>
    <row r="1092" spans="1:1" x14ac:dyDescent="0.2">
      <c r="A1092" s="210"/>
    </row>
    <row r="1093" spans="1:1" x14ac:dyDescent="0.2">
      <c r="A1093" s="210"/>
    </row>
    <row r="1094" spans="1:1" x14ac:dyDescent="0.2">
      <c r="A1094" s="210"/>
    </row>
    <row r="1095" spans="1:1" x14ac:dyDescent="0.2">
      <c r="A1095" s="210"/>
    </row>
    <row r="1096" spans="1:1" x14ac:dyDescent="0.2">
      <c r="A1096" s="210"/>
    </row>
    <row r="1097" spans="1:1" x14ac:dyDescent="0.2">
      <c r="A1097" s="210"/>
    </row>
    <row r="1098" spans="1:1" x14ac:dyDescent="0.2">
      <c r="A1098" s="210"/>
    </row>
    <row r="1099" spans="1:1" x14ac:dyDescent="0.2">
      <c r="A1099" s="210"/>
    </row>
    <row r="1100" spans="1:1" x14ac:dyDescent="0.2">
      <c r="A1100" s="210"/>
    </row>
    <row r="1101" spans="1:1" x14ac:dyDescent="0.2">
      <c r="A1101" s="210"/>
    </row>
    <row r="1102" spans="1:1" x14ac:dyDescent="0.2">
      <c r="A1102" s="210"/>
    </row>
    <row r="1103" spans="1:1" x14ac:dyDescent="0.2">
      <c r="A1103" s="210"/>
    </row>
    <row r="1104" spans="1:1" x14ac:dyDescent="0.2">
      <c r="A1104" s="210"/>
    </row>
    <row r="1105" spans="1:1" x14ac:dyDescent="0.2">
      <c r="A1105" s="210"/>
    </row>
    <row r="1106" spans="1:1" x14ac:dyDescent="0.2">
      <c r="A1106" s="210"/>
    </row>
    <row r="1107" spans="1:1" x14ac:dyDescent="0.2">
      <c r="A1107" s="210"/>
    </row>
    <row r="1108" spans="1:1" x14ac:dyDescent="0.2">
      <c r="A1108" s="210"/>
    </row>
    <row r="1109" spans="1:1" x14ac:dyDescent="0.2">
      <c r="A1109" s="210"/>
    </row>
    <row r="1110" spans="1:1" x14ac:dyDescent="0.2">
      <c r="A1110" s="210"/>
    </row>
    <row r="1111" spans="1:1" x14ac:dyDescent="0.2">
      <c r="A1111" s="210"/>
    </row>
    <row r="1112" spans="1:1" x14ac:dyDescent="0.2">
      <c r="A1112" s="210"/>
    </row>
    <row r="1113" spans="1:1" x14ac:dyDescent="0.2">
      <c r="A1113" s="210"/>
    </row>
    <row r="1114" spans="1:1" x14ac:dyDescent="0.2">
      <c r="A1114" s="210"/>
    </row>
    <row r="1115" spans="1:1" x14ac:dyDescent="0.2">
      <c r="A1115" s="210"/>
    </row>
    <row r="1116" spans="1:1" x14ac:dyDescent="0.2">
      <c r="A1116" s="210"/>
    </row>
    <row r="1117" spans="1:1" x14ac:dyDescent="0.2">
      <c r="A1117" s="210"/>
    </row>
    <row r="1118" spans="1:1" x14ac:dyDescent="0.2">
      <c r="A1118" s="210"/>
    </row>
    <row r="1119" spans="1:1" x14ac:dyDescent="0.2">
      <c r="A1119" s="210"/>
    </row>
    <row r="1120" spans="1:1" x14ac:dyDescent="0.2">
      <c r="A1120" s="210"/>
    </row>
    <row r="1121" spans="1:1" x14ac:dyDescent="0.2">
      <c r="A1121" s="210"/>
    </row>
    <row r="1122" spans="1:1" x14ac:dyDescent="0.2">
      <c r="A1122" s="210"/>
    </row>
    <row r="1123" spans="1:1" x14ac:dyDescent="0.2">
      <c r="A1123" s="210"/>
    </row>
    <row r="1124" spans="1:1" x14ac:dyDescent="0.2">
      <c r="A1124" s="210"/>
    </row>
    <row r="1125" spans="1:1" x14ac:dyDescent="0.2">
      <c r="A1125" s="210"/>
    </row>
    <row r="1126" spans="1:1" x14ac:dyDescent="0.2">
      <c r="A1126" s="210"/>
    </row>
    <row r="1127" spans="1:1" x14ac:dyDescent="0.2">
      <c r="A1127" s="210"/>
    </row>
    <row r="1128" spans="1:1" x14ac:dyDescent="0.2">
      <c r="A1128" s="210"/>
    </row>
    <row r="1129" spans="1:1" x14ac:dyDescent="0.2">
      <c r="A1129" s="210"/>
    </row>
    <row r="1130" spans="1:1" x14ac:dyDescent="0.2">
      <c r="A1130" s="210"/>
    </row>
    <row r="1131" spans="1:1" x14ac:dyDescent="0.2">
      <c r="A1131" s="210"/>
    </row>
    <row r="1132" spans="1:1" x14ac:dyDescent="0.2">
      <c r="A1132" s="210"/>
    </row>
    <row r="1133" spans="1:1" x14ac:dyDescent="0.2">
      <c r="A1133" s="210"/>
    </row>
    <row r="1134" spans="1:1" x14ac:dyDescent="0.2">
      <c r="A1134" s="210"/>
    </row>
    <row r="1135" spans="1:1" x14ac:dyDescent="0.2">
      <c r="A1135" s="210"/>
    </row>
    <row r="1136" spans="1:1" x14ac:dyDescent="0.2">
      <c r="A1136" s="210"/>
    </row>
    <row r="1137" spans="1:1" x14ac:dyDescent="0.2">
      <c r="A1137" s="210"/>
    </row>
    <row r="1138" spans="1:1" x14ac:dyDescent="0.2">
      <c r="A1138" s="210"/>
    </row>
    <row r="1139" spans="1:1" x14ac:dyDescent="0.2">
      <c r="A1139" s="210"/>
    </row>
    <row r="1140" spans="1:1" x14ac:dyDescent="0.2">
      <c r="A1140" s="210"/>
    </row>
    <row r="1141" spans="1:1" x14ac:dyDescent="0.2">
      <c r="A1141" s="210"/>
    </row>
    <row r="1142" spans="1:1" x14ac:dyDescent="0.2">
      <c r="A1142" s="210"/>
    </row>
    <row r="1143" spans="1:1" x14ac:dyDescent="0.2">
      <c r="A1143" s="210"/>
    </row>
    <row r="1144" spans="1:1" x14ac:dyDescent="0.2">
      <c r="A1144" s="210"/>
    </row>
    <row r="1145" spans="1:1" x14ac:dyDescent="0.2">
      <c r="A1145" s="210"/>
    </row>
    <row r="1146" spans="1:1" x14ac:dyDescent="0.2">
      <c r="A1146" s="210"/>
    </row>
    <row r="1147" spans="1:1" x14ac:dyDescent="0.2">
      <c r="A1147" s="210"/>
    </row>
    <row r="1148" spans="1:1" x14ac:dyDescent="0.2">
      <c r="A1148" s="210"/>
    </row>
    <row r="1149" spans="1:1" x14ac:dyDescent="0.2">
      <c r="A1149" s="210"/>
    </row>
    <row r="1150" spans="1:1" x14ac:dyDescent="0.2">
      <c r="A1150" s="210"/>
    </row>
    <row r="1151" spans="1:1" x14ac:dyDescent="0.2">
      <c r="A1151" s="210"/>
    </row>
    <row r="1152" spans="1:1" x14ac:dyDescent="0.2">
      <c r="A1152" s="210"/>
    </row>
    <row r="1153" spans="1:1" x14ac:dyDescent="0.2">
      <c r="A1153" s="210"/>
    </row>
    <row r="1154" spans="1:1" x14ac:dyDescent="0.2">
      <c r="A1154" s="210"/>
    </row>
    <row r="1155" spans="1:1" x14ac:dyDescent="0.2">
      <c r="A1155" s="210"/>
    </row>
    <row r="1156" spans="1:1" x14ac:dyDescent="0.2">
      <c r="A1156" s="210"/>
    </row>
    <row r="1157" spans="1:1" x14ac:dyDescent="0.2">
      <c r="A1157" s="210"/>
    </row>
    <row r="1158" spans="1:1" x14ac:dyDescent="0.2">
      <c r="A1158" s="210"/>
    </row>
    <row r="1159" spans="1:1" x14ac:dyDescent="0.2">
      <c r="A1159" s="210"/>
    </row>
    <row r="1160" spans="1:1" x14ac:dyDescent="0.2">
      <c r="A1160" s="210"/>
    </row>
    <row r="1161" spans="1:1" x14ac:dyDescent="0.2">
      <c r="A1161" s="210"/>
    </row>
    <row r="1162" spans="1:1" x14ac:dyDescent="0.2">
      <c r="A1162" s="210"/>
    </row>
    <row r="1163" spans="1:1" x14ac:dyDescent="0.2">
      <c r="A1163" s="210"/>
    </row>
    <row r="1164" spans="1:1" x14ac:dyDescent="0.2">
      <c r="A1164" s="210"/>
    </row>
    <row r="1165" spans="1:1" x14ac:dyDescent="0.2">
      <c r="A1165" s="210"/>
    </row>
    <row r="1166" spans="1:1" x14ac:dyDescent="0.2">
      <c r="A1166" s="210"/>
    </row>
    <row r="1167" spans="1:1" x14ac:dyDescent="0.2">
      <c r="A1167" s="210"/>
    </row>
    <row r="1168" spans="1:1" x14ac:dyDescent="0.2">
      <c r="A1168" s="210"/>
    </row>
    <row r="1169" spans="1:1" x14ac:dyDescent="0.2">
      <c r="A1169" s="210"/>
    </row>
    <row r="1170" spans="1:1" x14ac:dyDescent="0.2">
      <c r="A1170" s="210"/>
    </row>
    <row r="1171" spans="1:1" x14ac:dyDescent="0.2">
      <c r="A1171" s="210"/>
    </row>
    <row r="1172" spans="1:1" x14ac:dyDescent="0.2">
      <c r="A1172" s="210"/>
    </row>
    <row r="1173" spans="1:1" x14ac:dyDescent="0.2">
      <c r="A1173" s="210"/>
    </row>
    <row r="1174" spans="1:1" x14ac:dyDescent="0.2">
      <c r="A1174" s="210"/>
    </row>
    <row r="1175" spans="1:1" x14ac:dyDescent="0.2">
      <c r="A1175" s="210"/>
    </row>
    <row r="1176" spans="1:1" x14ac:dyDescent="0.2">
      <c r="A1176" s="210"/>
    </row>
    <row r="1177" spans="1:1" x14ac:dyDescent="0.2">
      <c r="A1177" s="210"/>
    </row>
    <row r="1178" spans="1:1" x14ac:dyDescent="0.2">
      <c r="A1178" s="210"/>
    </row>
    <row r="1179" spans="1:1" x14ac:dyDescent="0.2">
      <c r="A1179" s="210"/>
    </row>
    <row r="1180" spans="1:1" x14ac:dyDescent="0.2">
      <c r="A1180" s="210"/>
    </row>
    <row r="1181" spans="1:1" x14ac:dyDescent="0.2">
      <c r="A1181" s="210"/>
    </row>
    <row r="1182" spans="1:1" x14ac:dyDescent="0.2">
      <c r="A1182" s="210"/>
    </row>
    <row r="1183" spans="1:1" x14ac:dyDescent="0.2">
      <c r="A1183" s="210"/>
    </row>
    <row r="1184" spans="1:1" x14ac:dyDescent="0.2">
      <c r="A1184" s="210"/>
    </row>
    <row r="1185" spans="1:1" x14ac:dyDescent="0.2">
      <c r="A1185" s="210"/>
    </row>
    <row r="1186" spans="1:1" x14ac:dyDescent="0.2">
      <c r="A1186" s="210"/>
    </row>
    <row r="1187" spans="1:1" x14ac:dyDescent="0.2">
      <c r="A1187" s="210"/>
    </row>
    <row r="1188" spans="1:1" x14ac:dyDescent="0.2">
      <c r="A1188" s="210"/>
    </row>
    <row r="1189" spans="1:1" x14ac:dyDescent="0.2">
      <c r="A1189" s="210"/>
    </row>
    <row r="1190" spans="1:1" x14ac:dyDescent="0.2">
      <c r="A1190" s="210"/>
    </row>
    <row r="1191" spans="1:1" x14ac:dyDescent="0.2">
      <c r="A1191" s="210"/>
    </row>
    <row r="1192" spans="1:1" x14ac:dyDescent="0.2">
      <c r="A1192" s="210"/>
    </row>
    <row r="1193" spans="1:1" x14ac:dyDescent="0.2">
      <c r="A1193" s="210"/>
    </row>
    <row r="1194" spans="1:1" x14ac:dyDescent="0.2">
      <c r="A1194" s="210"/>
    </row>
    <row r="1195" spans="1:1" x14ac:dyDescent="0.2">
      <c r="A1195" s="210"/>
    </row>
    <row r="1196" spans="1:1" x14ac:dyDescent="0.2">
      <c r="A1196" s="210"/>
    </row>
    <row r="1197" spans="1:1" x14ac:dyDescent="0.2">
      <c r="A1197" s="210"/>
    </row>
    <row r="1198" spans="1:1" x14ac:dyDescent="0.2">
      <c r="A1198" s="210"/>
    </row>
    <row r="1199" spans="1:1" x14ac:dyDescent="0.2">
      <c r="A1199" s="210"/>
    </row>
    <row r="1200" spans="1:1" x14ac:dyDescent="0.2">
      <c r="A1200" s="210"/>
    </row>
    <row r="1201" spans="1:1" x14ac:dyDescent="0.2">
      <c r="A1201" s="210"/>
    </row>
    <row r="1202" spans="1:1" x14ac:dyDescent="0.2">
      <c r="A1202" s="210"/>
    </row>
    <row r="1203" spans="1:1" x14ac:dyDescent="0.2">
      <c r="A1203" s="210"/>
    </row>
    <row r="1204" spans="1:1" x14ac:dyDescent="0.2">
      <c r="A1204" s="210"/>
    </row>
    <row r="1205" spans="1:1" x14ac:dyDescent="0.2">
      <c r="A1205" s="210"/>
    </row>
    <row r="1206" spans="1:1" x14ac:dyDescent="0.2">
      <c r="A1206" s="210"/>
    </row>
    <row r="1207" spans="1:1" x14ac:dyDescent="0.2">
      <c r="A1207" s="210"/>
    </row>
    <row r="1208" spans="1:1" x14ac:dyDescent="0.2">
      <c r="A1208" s="210"/>
    </row>
    <row r="1209" spans="1:1" x14ac:dyDescent="0.2">
      <c r="A1209" s="210"/>
    </row>
    <row r="1210" spans="1:1" x14ac:dyDescent="0.2">
      <c r="A1210" s="210"/>
    </row>
    <row r="1211" spans="1:1" x14ac:dyDescent="0.2">
      <c r="A1211" s="210"/>
    </row>
    <row r="1212" spans="1:1" x14ac:dyDescent="0.2">
      <c r="A1212" s="210"/>
    </row>
    <row r="1213" spans="1:1" x14ac:dyDescent="0.2">
      <c r="A1213" s="210"/>
    </row>
    <row r="1214" spans="1:1" x14ac:dyDescent="0.2">
      <c r="A1214" s="210"/>
    </row>
    <row r="1215" spans="1:1" x14ac:dyDescent="0.2">
      <c r="A1215" s="210"/>
    </row>
    <row r="1216" spans="1:1" x14ac:dyDescent="0.2">
      <c r="A1216" s="210"/>
    </row>
    <row r="1217" spans="1:1" x14ac:dyDescent="0.2">
      <c r="A1217" s="210"/>
    </row>
    <row r="1218" spans="1:1" x14ac:dyDescent="0.2">
      <c r="A1218" s="210"/>
    </row>
    <row r="1219" spans="1:1" x14ac:dyDescent="0.2">
      <c r="A1219" s="210"/>
    </row>
    <row r="1220" spans="1:1" x14ac:dyDescent="0.2">
      <c r="A1220" s="210"/>
    </row>
    <row r="1221" spans="1:1" x14ac:dyDescent="0.2">
      <c r="A1221" s="210"/>
    </row>
    <row r="1222" spans="1:1" x14ac:dyDescent="0.2">
      <c r="A1222" s="210"/>
    </row>
    <row r="1223" spans="1:1" x14ac:dyDescent="0.2">
      <c r="A1223" s="210"/>
    </row>
    <row r="1224" spans="1:1" x14ac:dyDescent="0.2">
      <c r="A1224" s="210"/>
    </row>
    <row r="1225" spans="1:1" x14ac:dyDescent="0.2">
      <c r="A1225" s="210"/>
    </row>
    <row r="1226" spans="1:1" x14ac:dyDescent="0.2">
      <c r="A1226" s="210"/>
    </row>
    <row r="1227" spans="1:1" x14ac:dyDescent="0.2">
      <c r="A1227" s="210"/>
    </row>
    <row r="1228" spans="1:1" x14ac:dyDescent="0.2">
      <c r="A1228" s="210"/>
    </row>
    <row r="1229" spans="1:1" x14ac:dyDescent="0.2">
      <c r="A1229" s="210"/>
    </row>
    <row r="1230" spans="1:1" x14ac:dyDescent="0.2">
      <c r="A1230" s="210"/>
    </row>
    <row r="1231" spans="1:1" x14ac:dyDescent="0.2">
      <c r="A1231" s="210"/>
    </row>
    <row r="1232" spans="1:1" x14ac:dyDescent="0.2">
      <c r="A1232" s="210"/>
    </row>
    <row r="1233" spans="1:1" x14ac:dyDescent="0.2">
      <c r="A1233" s="210"/>
    </row>
    <row r="1234" spans="1:1" x14ac:dyDescent="0.2">
      <c r="A1234" s="210"/>
    </row>
    <row r="1235" spans="1:1" x14ac:dyDescent="0.2">
      <c r="A1235" s="210"/>
    </row>
    <row r="1236" spans="1:1" x14ac:dyDescent="0.2">
      <c r="A1236" s="210"/>
    </row>
    <row r="1237" spans="1:1" x14ac:dyDescent="0.2">
      <c r="A1237" s="210"/>
    </row>
    <row r="1238" spans="1:1" x14ac:dyDescent="0.2">
      <c r="A1238" s="210"/>
    </row>
    <row r="1239" spans="1:1" x14ac:dyDescent="0.2">
      <c r="A1239" s="210"/>
    </row>
    <row r="1240" spans="1:1" x14ac:dyDescent="0.2">
      <c r="A1240" s="210"/>
    </row>
    <row r="1241" spans="1:1" x14ac:dyDescent="0.2">
      <c r="A1241" s="210"/>
    </row>
    <row r="1242" spans="1:1" x14ac:dyDescent="0.2">
      <c r="A1242" s="210"/>
    </row>
    <row r="1243" spans="1:1" x14ac:dyDescent="0.2">
      <c r="A1243" s="210"/>
    </row>
    <row r="1244" spans="1:1" x14ac:dyDescent="0.2">
      <c r="A1244" s="210"/>
    </row>
    <row r="1245" spans="1:1" x14ac:dyDescent="0.2">
      <c r="A1245" s="210"/>
    </row>
    <row r="1246" spans="1:1" x14ac:dyDescent="0.2">
      <c r="A1246" s="210"/>
    </row>
    <row r="1247" spans="1:1" x14ac:dyDescent="0.2">
      <c r="A1247" s="210"/>
    </row>
    <row r="1248" spans="1:1" x14ac:dyDescent="0.2">
      <c r="A1248" s="210"/>
    </row>
    <row r="1249" spans="1:1" x14ac:dyDescent="0.2">
      <c r="A1249" s="210"/>
    </row>
    <row r="1250" spans="1:1" x14ac:dyDescent="0.2">
      <c r="A1250" s="210"/>
    </row>
    <row r="1251" spans="1:1" x14ac:dyDescent="0.2">
      <c r="A1251" s="210"/>
    </row>
    <row r="1252" spans="1:1" x14ac:dyDescent="0.2">
      <c r="A1252" s="210"/>
    </row>
    <row r="1253" spans="1:1" x14ac:dyDescent="0.2">
      <c r="A1253" s="210"/>
    </row>
    <row r="1254" spans="1:1" x14ac:dyDescent="0.2">
      <c r="A1254" s="210"/>
    </row>
    <row r="1255" spans="1:1" x14ac:dyDescent="0.2">
      <c r="A1255" s="210"/>
    </row>
    <row r="1256" spans="1:1" x14ac:dyDescent="0.2">
      <c r="A1256" s="210"/>
    </row>
    <row r="1257" spans="1:1" x14ac:dyDescent="0.2">
      <c r="A1257" s="210"/>
    </row>
    <row r="1258" spans="1:1" x14ac:dyDescent="0.2">
      <c r="A1258" s="210"/>
    </row>
    <row r="1259" spans="1:1" x14ac:dyDescent="0.2">
      <c r="A1259" s="210"/>
    </row>
    <row r="1260" spans="1:1" x14ac:dyDescent="0.2">
      <c r="A1260" s="210"/>
    </row>
    <row r="1261" spans="1:1" x14ac:dyDescent="0.2">
      <c r="A1261" s="210"/>
    </row>
    <row r="1262" spans="1:1" x14ac:dyDescent="0.2">
      <c r="A1262" s="210"/>
    </row>
    <row r="1263" spans="1:1" x14ac:dyDescent="0.2">
      <c r="A1263" s="210"/>
    </row>
    <row r="1264" spans="1:1" x14ac:dyDescent="0.2">
      <c r="A1264" s="210"/>
    </row>
    <row r="1265" spans="1:1" x14ac:dyDescent="0.2">
      <c r="A1265" s="210"/>
    </row>
    <row r="1266" spans="1:1" x14ac:dyDescent="0.2">
      <c r="A1266" s="210"/>
    </row>
    <row r="1267" spans="1:1" x14ac:dyDescent="0.2">
      <c r="A1267" s="210"/>
    </row>
    <row r="1268" spans="1:1" x14ac:dyDescent="0.2">
      <c r="A1268" s="210"/>
    </row>
    <row r="1269" spans="1:1" x14ac:dyDescent="0.2">
      <c r="A1269" s="210"/>
    </row>
    <row r="1270" spans="1:1" x14ac:dyDescent="0.2">
      <c r="A1270" s="210"/>
    </row>
    <row r="1271" spans="1:1" x14ac:dyDescent="0.2">
      <c r="A1271" s="210"/>
    </row>
    <row r="1272" spans="1:1" x14ac:dyDescent="0.2">
      <c r="A1272" s="210"/>
    </row>
    <row r="1273" spans="1:1" x14ac:dyDescent="0.2">
      <c r="A1273" s="210"/>
    </row>
    <row r="1274" spans="1:1" x14ac:dyDescent="0.2">
      <c r="A1274" s="210"/>
    </row>
    <row r="1275" spans="1:1" x14ac:dyDescent="0.2">
      <c r="A1275" s="210"/>
    </row>
    <row r="1276" spans="1:1" x14ac:dyDescent="0.2">
      <c r="A1276" s="210"/>
    </row>
    <row r="1277" spans="1:1" x14ac:dyDescent="0.2">
      <c r="A1277" s="210"/>
    </row>
    <row r="1278" spans="1:1" x14ac:dyDescent="0.2">
      <c r="A1278" s="210"/>
    </row>
    <row r="1279" spans="1:1" x14ac:dyDescent="0.2">
      <c r="A1279" s="210"/>
    </row>
    <row r="1280" spans="1:1" x14ac:dyDescent="0.2">
      <c r="A1280" s="210"/>
    </row>
    <row r="1281" spans="1:1" x14ac:dyDescent="0.2">
      <c r="A1281" s="210"/>
    </row>
    <row r="1282" spans="1:1" x14ac:dyDescent="0.2">
      <c r="A1282" s="210"/>
    </row>
    <row r="1283" spans="1:1" x14ac:dyDescent="0.2">
      <c r="A1283" s="210"/>
    </row>
    <row r="1284" spans="1:1" x14ac:dyDescent="0.2">
      <c r="A1284" s="210"/>
    </row>
    <row r="1285" spans="1:1" x14ac:dyDescent="0.2">
      <c r="A1285" s="210"/>
    </row>
    <row r="1286" spans="1:1" x14ac:dyDescent="0.2">
      <c r="A1286" s="210"/>
    </row>
    <row r="1287" spans="1:1" x14ac:dyDescent="0.2">
      <c r="A1287" s="210"/>
    </row>
    <row r="1288" spans="1:1" x14ac:dyDescent="0.2">
      <c r="A1288" s="210"/>
    </row>
    <row r="1289" spans="1:1" x14ac:dyDescent="0.2">
      <c r="A1289" s="210"/>
    </row>
    <row r="1290" spans="1:1" x14ac:dyDescent="0.2">
      <c r="A1290" s="210"/>
    </row>
    <row r="1291" spans="1:1" x14ac:dyDescent="0.2">
      <c r="A1291" s="210"/>
    </row>
    <row r="1292" spans="1:1" x14ac:dyDescent="0.2">
      <c r="A1292" s="210"/>
    </row>
    <row r="1293" spans="1:1" x14ac:dyDescent="0.2">
      <c r="A1293" s="210"/>
    </row>
    <row r="1294" spans="1:1" x14ac:dyDescent="0.2">
      <c r="A1294" s="210"/>
    </row>
    <row r="1295" spans="1:1" x14ac:dyDescent="0.2">
      <c r="A1295" s="210"/>
    </row>
    <row r="1296" spans="1:1" x14ac:dyDescent="0.2">
      <c r="A1296" s="210"/>
    </row>
    <row r="1297" spans="1:1" x14ac:dyDescent="0.2">
      <c r="A1297" s="210"/>
    </row>
    <row r="1298" spans="1:1" x14ac:dyDescent="0.2">
      <c r="A1298" s="210"/>
    </row>
    <row r="1299" spans="1:1" x14ac:dyDescent="0.2">
      <c r="A1299" s="210"/>
    </row>
    <row r="1300" spans="1:1" x14ac:dyDescent="0.2">
      <c r="A1300" s="210"/>
    </row>
    <row r="1301" spans="1:1" x14ac:dyDescent="0.2">
      <c r="A1301" s="210"/>
    </row>
    <row r="1302" spans="1:1" x14ac:dyDescent="0.2">
      <c r="A1302" s="210"/>
    </row>
    <row r="1303" spans="1:1" x14ac:dyDescent="0.2">
      <c r="A1303" s="210"/>
    </row>
    <row r="1304" spans="1:1" x14ac:dyDescent="0.2">
      <c r="A1304" s="210"/>
    </row>
    <row r="1305" spans="1:1" x14ac:dyDescent="0.2">
      <c r="A1305" s="210"/>
    </row>
    <row r="1306" spans="1:1" x14ac:dyDescent="0.2">
      <c r="A1306" s="210"/>
    </row>
    <row r="1307" spans="1:1" x14ac:dyDescent="0.2">
      <c r="A1307" s="210"/>
    </row>
    <row r="1308" spans="1:1" x14ac:dyDescent="0.2">
      <c r="A1308" s="210"/>
    </row>
    <row r="1309" spans="1:1" x14ac:dyDescent="0.2">
      <c r="A1309" s="210"/>
    </row>
    <row r="1310" spans="1:1" x14ac:dyDescent="0.2">
      <c r="A1310" s="210"/>
    </row>
    <row r="1311" spans="1:1" x14ac:dyDescent="0.2">
      <c r="A1311" s="210"/>
    </row>
    <row r="1312" spans="1:1" x14ac:dyDescent="0.2">
      <c r="A1312" s="210"/>
    </row>
    <row r="1313" spans="1:1" x14ac:dyDescent="0.2">
      <c r="A1313" s="210"/>
    </row>
    <row r="1314" spans="1:1" x14ac:dyDescent="0.2">
      <c r="A1314" s="210"/>
    </row>
    <row r="1315" spans="1:1" x14ac:dyDescent="0.2">
      <c r="A1315" s="210"/>
    </row>
    <row r="1316" spans="1:1" x14ac:dyDescent="0.2">
      <c r="A1316" s="210"/>
    </row>
    <row r="1317" spans="1:1" x14ac:dyDescent="0.2">
      <c r="A1317" s="210"/>
    </row>
    <row r="1318" spans="1:1" x14ac:dyDescent="0.2">
      <c r="A1318" s="210"/>
    </row>
    <row r="1319" spans="1:1" x14ac:dyDescent="0.2">
      <c r="A1319" s="210"/>
    </row>
    <row r="1320" spans="1:1" x14ac:dyDescent="0.2">
      <c r="A1320" s="210"/>
    </row>
    <row r="1321" spans="1:1" x14ac:dyDescent="0.2">
      <c r="A1321" s="210"/>
    </row>
    <row r="1322" spans="1:1" x14ac:dyDescent="0.2">
      <c r="A1322" s="210"/>
    </row>
    <row r="1323" spans="1:1" x14ac:dyDescent="0.2">
      <c r="A1323" s="210"/>
    </row>
    <row r="1324" spans="1:1" x14ac:dyDescent="0.2">
      <c r="A1324" s="210"/>
    </row>
    <row r="1325" spans="1:1" x14ac:dyDescent="0.2">
      <c r="A1325" s="210"/>
    </row>
    <row r="1326" spans="1:1" x14ac:dyDescent="0.2">
      <c r="A1326" s="210"/>
    </row>
    <row r="1327" spans="1:1" x14ac:dyDescent="0.2">
      <c r="A1327" s="210"/>
    </row>
    <row r="1328" spans="1:1" x14ac:dyDescent="0.2">
      <c r="A1328" s="210"/>
    </row>
    <row r="1329" spans="1:1" x14ac:dyDescent="0.2">
      <c r="A1329" s="210"/>
    </row>
    <row r="1330" spans="1:1" x14ac:dyDescent="0.2">
      <c r="A1330" s="210"/>
    </row>
    <row r="1331" spans="1:1" x14ac:dyDescent="0.2">
      <c r="A1331" s="210"/>
    </row>
    <row r="1332" spans="1:1" x14ac:dyDescent="0.2">
      <c r="A1332" s="210"/>
    </row>
    <row r="1333" spans="1:1" x14ac:dyDescent="0.2">
      <c r="A1333" s="210"/>
    </row>
    <row r="1334" spans="1:1" x14ac:dyDescent="0.2">
      <c r="A1334" s="210"/>
    </row>
    <row r="1335" spans="1:1" x14ac:dyDescent="0.2">
      <c r="A1335" s="210"/>
    </row>
    <row r="1336" spans="1:1" x14ac:dyDescent="0.2">
      <c r="A1336" s="210"/>
    </row>
    <row r="1337" spans="1:1" x14ac:dyDescent="0.2">
      <c r="A1337" s="210"/>
    </row>
    <row r="1338" spans="1:1" x14ac:dyDescent="0.2">
      <c r="A1338" s="210"/>
    </row>
    <row r="1339" spans="1:1" x14ac:dyDescent="0.2">
      <c r="A1339" s="210"/>
    </row>
    <row r="1340" spans="1:1" x14ac:dyDescent="0.2">
      <c r="A1340" s="210"/>
    </row>
    <row r="1341" spans="1:1" x14ac:dyDescent="0.2">
      <c r="A1341" s="210"/>
    </row>
    <row r="1342" spans="1:1" x14ac:dyDescent="0.2">
      <c r="A1342" s="210"/>
    </row>
    <row r="1343" spans="1:1" x14ac:dyDescent="0.2">
      <c r="A1343" s="210"/>
    </row>
    <row r="1344" spans="1:1" x14ac:dyDescent="0.2">
      <c r="A1344" s="210"/>
    </row>
    <row r="1345" spans="1:1" x14ac:dyDescent="0.2">
      <c r="A1345" s="210"/>
    </row>
    <row r="1346" spans="1:1" x14ac:dyDescent="0.2">
      <c r="A1346" s="210"/>
    </row>
    <row r="1347" spans="1:1" x14ac:dyDescent="0.2">
      <c r="A1347" s="210"/>
    </row>
    <row r="1348" spans="1:1" x14ac:dyDescent="0.2">
      <c r="A1348" s="210"/>
    </row>
    <row r="1349" spans="1:1" x14ac:dyDescent="0.2">
      <c r="A1349" s="210"/>
    </row>
    <row r="1350" spans="1:1" x14ac:dyDescent="0.2">
      <c r="A1350" s="210"/>
    </row>
    <row r="1351" spans="1:1" x14ac:dyDescent="0.2">
      <c r="A1351" s="210"/>
    </row>
    <row r="1352" spans="1:1" x14ac:dyDescent="0.2">
      <c r="A1352" s="210"/>
    </row>
    <row r="1353" spans="1:1" x14ac:dyDescent="0.2">
      <c r="A1353" s="210"/>
    </row>
    <row r="1354" spans="1:1" x14ac:dyDescent="0.2">
      <c r="A1354" s="210"/>
    </row>
    <row r="1355" spans="1:1" x14ac:dyDescent="0.2">
      <c r="A1355" s="210"/>
    </row>
    <row r="1356" spans="1:1" x14ac:dyDescent="0.2">
      <c r="A1356" s="210"/>
    </row>
    <row r="1357" spans="1:1" x14ac:dyDescent="0.2">
      <c r="A1357" s="210"/>
    </row>
    <row r="1358" spans="1:1" x14ac:dyDescent="0.2">
      <c r="A1358" s="210"/>
    </row>
    <row r="1359" spans="1:1" x14ac:dyDescent="0.2">
      <c r="A1359" s="210"/>
    </row>
    <row r="1360" spans="1:1" x14ac:dyDescent="0.2">
      <c r="A1360" s="210"/>
    </row>
    <row r="1361" spans="1:1" x14ac:dyDescent="0.2">
      <c r="A1361" s="210"/>
    </row>
    <row r="1362" spans="1:1" x14ac:dyDescent="0.2">
      <c r="A1362" s="210"/>
    </row>
    <row r="1363" spans="1:1" x14ac:dyDescent="0.2">
      <c r="A1363" s="210"/>
    </row>
    <row r="1364" spans="1:1" x14ac:dyDescent="0.2">
      <c r="A1364" s="210"/>
    </row>
    <row r="1365" spans="1:1" x14ac:dyDescent="0.2">
      <c r="A1365" s="210"/>
    </row>
    <row r="1366" spans="1:1" x14ac:dyDescent="0.2">
      <c r="A1366" s="210"/>
    </row>
    <row r="1367" spans="1:1" x14ac:dyDescent="0.2">
      <c r="A1367" s="210"/>
    </row>
    <row r="1368" spans="1:1" x14ac:dyDescent="0.2">
      <c r="A1368" s="210"/>
    </row>
    <row r="1369" spans="1:1" x14ac:dyDescent="0.2">
      <c r="A1369" s="210"/>
    </row>
    <row r="1370" spans="1:1" x14ac:dyDescent="0.2">
      <c r="A1370" s="210"/>
    </row>
  </sheetData>
  <mergeCells count="31">
    <mergeCell ref="B1:G1"/>
    <mergeCell ref="B9:C9"/>
    <mergeCell ref="B11:C11"/>
    <mergeCell ref="B12:C12"/>
    <mergeCell ref="B15:C15"/>
    <mergeCell ref="B7:C8"/>
    <mergeCell ref="B13:C13"/>
    <mergeCell ref="B28:C28"/>
    <mergeCell ref="B34:C34"/>
    <mergeCell ref="B35:C35"/>
    <mergeCell ref="B73:B74"/>
    <mergeCell ref="B37:C37"/>
    <mergeCell ref="B66:B67"/>
    <mergeCell ref="B68:B69"/>
    <mergeCell ref="B70:B71"/>
    <mergeCell ref="B22:C22"/>
    <mergeCell ref="B23:C23"/>
    <mergeCell ref="B24:C24"/>
    <mergeCell ref="B26:C26"/>
    <mergeCell ref="B27:C27"/>
    <mergeCell ref="A73:A74"/>
    <mergeCell ref="A70:A71"/>
    <mergeCell ref="A68:A69"/>
    <mergeCell ref="A66:A67"/>
    <mergeCell ref="E80:G80"/>
    <mergeCell ref="B21:C21"/>
    <mergeCell ref="B16:C16"/>
    <mergeCell ref="B17:C17"/>
    <mergeCell ref="B18:C18"/>
    <mergeCell ref="B19:C19"/>
    <mergeCell ref="B20:C20"/>
  </mergeCells>
  <dataValidations count="4">
    <dataValidation type="custom" operator="equal" allowBlank="1" showErrorMessage="1" errorTitle="cannot request PBOs, see **" error="in line with WHO policy, if there is a gap in pyrethroid-only nets, PBO nets can NOT be requested. The gap in pyrethroid-only nets must be filled first." sqref="F72" xr:uid="{00000000-0002-0000-0300-000000000000}">
      <formula1>H37&lt;=0</formula1>
    </dataValidation>
    <dataValidation type="custom" operator="equal" allowBlank="1" showErrorMessage="1" errorTitle="cannot request PBOs, see **" error="in line with WHO policy, if there is a gap in pyrethroid-only nets, PBO nets can NOT be requested. The gap in pyrethroid-only nets must be filled first." sqref="D72" xr:uid="{00000000-0002-0000-0300-000001000000}">
      <formula1>H37&lt;=0</formula1>
    </dataValidation>
    <dataValidation type="custom" operator="equal" allowBlank="1" showErrorMessage="1" errorTitle="cannot request PBOs, see **" error="in line with WHO policy, if there is a gap in pyrethroid-only nets, PBO nets can NOT be requested. The gap in pyrethroid-only nets must be filled first." sqref="E72" xr:uid="{00000000-0002-0000-0300-000002000000}">
      <formula1>H37&lt;=0</formula1>
    </dataValidation>
    <dataValidation type="custom" operator="equal" allowBlank="1" showErrorMessage="1" errorTitle="cannot request PBOs, see **" error="in line with WHO policy, if there is a gap in pyrethroid-only nets, PBO nets can NOT be requested. The gap in pyrethroid-only nets must be filled first." sqref="G72" xr:uid="{00000000-0002-0000-0300-000003000000}">
      <formula1>H37&lt;=0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38"/>
  <sheetViews>
    <sheetView topLeftCell="A23" zoomScaleNormal="100" workbookViewId="0">
      <selection activeCell="H24" sqref="H24"/>
    </sheetView>
  </sheetViews>
  <sheetFormatPr defaultColWidth="8.7109375" defaultRowHeight="15" x14ac:dyDescent="0.25"/>
  <cols>
    <col min="2" max="2" width="48.28515625" customWidth="1"/>
    <col min="3" max="3" width="12.28515625" customWidth="1"/>
    <col min="4" max="4" width="13.7109375" customWidth="1"/>
    <col min="5" max="5" width="11.7109375" customWidth="1"/>
    <col min="6" max="6" width="14.5703125" customWidth="1"/>
    <col min="7" max="7" width="13.7109375" customWidth="1"/>
    <col min="8" max="8" width="52.7109375" customWidth="1"/>
    <col min="9" max="9" width="35.28515625" customWidth="1"/>
    <col min="10" max="10" width="19.7109375" customWidth="1"/>
    <col min="11" max="11" width="17.7109375" customWidth="1"/>
  </cols>
  <sheetData>
    <row r="1" spans="1:40" ht="18.75" x14ac:dyDescent="0.3">
      <c r="A1" s="7"/>
      <c r="B1" s="464" t="s">
        <v>207</v>
      </c>
      <c r="C1" s="464"/>
      <c r="D1" s="464"/>
      <c r="E1" s="464"/>
      <c r="F1" s="464"/>
      <c r="G1" s="7"/>
      <c r="H1" s="8"/>
    </row>
    <row r="2" spans="1:40" x14ac:dyDescent="0.25">
      <c r="A2" s="7"/>
      <c r="B2" s="7"/>
      <c r="C2" s="7"/>
      <c r="D2" s="7"/>
      <c r="E2" s="7"/>
      <c r="F2" s="7"/>
      <c r="G2" s="7"/>
      <c r="H2" s="8"/>
    </row>
    <row r="3" spans="1:40" s="1" customFormat="1" x14ac:dyDescent="0.25">
      <c r="A3" s="3"/>
      <c r="B3" s="4"/>
      <c r="C3" s="158">
        <v>2020</v>
      </c>
      <c r="D3" s="158">
        <v>2021</v>
      </c>
      <c r="E3" s="158">
        <v>2022</v>
      </c>
      <c r="F3" s="158">
        <v>2023</v>
      </c>
      <c r="I3"/>
      <c r="J3"/>
      <c r="K3"/>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s="1" customFormat="1" ht="27.75" customHeight="1" x14ac:dyDescent="0.25">
      <c r="A4" s="5" t="s">
        <v>520</v>
      </c>
      <c r="B4" s="6" t="s">
        <v>521</v>
      </c>
      <c r="C4" s="6">
        <f>+'MILDA '!C3</f>
        <v>5000000</v>
      </c>
      <c r="D4" s="6">
        <f>+'MILDA '!D3</f>
        <v>5125000</v>
      </c>
      <c r="E4" s="6">
        <f>+'MILDA '!E3</f>
        <v>5253125</v>
      </c>
      <c r="F4" s="6">
        <f>+'MILDA '!F3</f>
        <v>5384453.125</v>
      </c>
      <c r="H4" s="212" t="s">
        <v>522</v>
      </c>
      <c r="I4"/>
      <c r="J4"/>
      <c r="K4"/>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s="1" customFormat="1" x14ac:dyDescent="0.25">
      <c r="A5" s="5" t="s">
        <v>523</v>
      </c>
      <c r="B5" s="6" t="s">
        <v>524</v>
      </c>
      <c r="C5" s="6">
        <f>+'MILDA '!C4</f>
        <v>2000000</v>
      </c>
      <c r="D5" s="6">
        <f>+'MILDA '!D4</f>
        <v>2050000</v>
      </c>
      <c r="E5" s="6">
        <f>+'MILDA '!E4</f>
        <v>2101250</v>
      </c>
      <c r="F5" s="6">
        <f>+'MILDA '!F4</f>
        <v>2153781.25</v>
      </c>
      <c r="H5" s="213">
        <v>2.5000000000000001E-2</v>
      </c>
      <c r="I5"/>
      <c r="J5"/>
      <c r="K5"/>
      <c r="L5" s="2"/>
      <c r="M5" s="2"/>
      <c r="N5" s="2"/>
      <c r="O5" s="2"/>
      <c r="P5" s="2"/>
      <c r="Q5" s="2"/>
      <c r="R5" s="2"/>
      <c r="S5" s="2"/>
      <c r="T5" s="2"/>
      <c r="U5" s="2"/>
      <c r="V5" s="2"/>
      <c r="W5" s="2"/>
      <c r="X5" s="2"/>
      <c r="Y5" s="2"/>
      <c r="Z5" s="2"/>
      <c r="AA5" s="2"/>
      <c r="AB5" s="2"/>
      <c r="AC5" s="2"/>
      <c r="AD5" s="2"/>
      <c r="AE5" s="2"/>
      <c r="AF5" s="2"/>
      <c r="AG5" s="2"/>
      <c r="AH5" s="2"/>
      <c r="AI5" s="2"/>
      <c r="AJ5" s="2"/>
      <c r="AK5" s="2"/>
      <c r="AL5" s="2"/>
      <c r="AM5" s="2"/>
      <c r="AN5" s="2"/>
    </row>
    <row r="6" spans="1:40" s="1" customFormat="1" x14ac:dyDescent="0.25">
      <c r="A6" s="48"/>
      <c r="B6" s="49"/>
      <c r="C6" s="49"/>
      <c r="D6" s="49"/>
      <c r="E6" s="49"/>
      <c r="F6" s="49"/>
      <c r="G6" s="49"/>
      <c r="I6"/>
      <c r="J6"/>
      <c r="K6"/>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40" x14ac:dyDescent="0.25">
      <c r="A7" s="112">
        <v>2</v>
      </c>
      <c r="B7" s="114" t="s">
        <v>46</v>
      </c>
      <c r="C7" s="115"/>
      <c r="D7" s="115"/>
      <c r="E7" s="115"/>
      <c r="F7" s="115"/>
      <c r="G7" s="11"/>
      <c r="H7" s="8"/>
    </row>
    <row r="8" spans="1:40" x14ac:dyDescent="0.25">
      <c r="A8" s="116"/>
      <c r="B8" s="117"/>
      <c r="C8" s="158">
        <v>2020</v>
      </c>
      <c r="D8" s="158">
        <v>2021</v>
      </c>
      <c r="E8" s="158">
        <v>2022</v>
      </c>
      <c r="F8" s="158">
        <v>2023</v>
      </c>
      <c r="G8" s="11"/>
      <c r="H8" s="8"/>
    </row>
    <row r="9" spans="1:40" x14ac:dyDescent="0.25">
      <c r="A9" s="161"/>
      <c r="B9" s="119" t="s">
        <v>218</v>
      </c>
      <c r="C9" s="162"/>
      <c r="D9" s="162"/>
      <c r="E9" s="162"/>
      <c r="F9" s="162"/>
      <c r="G9" s="11"/>
      <c r="H9" s="8"/>
    </row>
    <row r="10" spans="1:40" ht="15" customHeight="1" x14ac:dyDescent="0.25">
      <c r="A10" s="118">
        <v>2.1</v>
      </c>
      <c r="B10" s="119" t="s">
        <v>219</v>
      </c>
      <c r="C10" s="120"/>
      <c r="D10" s="120"/>
      <c r="E10" s="120"/>
      <c r="F10" s="120"/>
      <c r="G10" s="465" t="s">
        <v>118</v>
      </c>
      <c r="H10" s="465"/>
    </row>
    <row r="11" spans="1:40" ht="27.75" customHeight="1" x14ac:dyDescent="0.25">
      <c r="A11" s="121">
        <v>2.2000000000000002</v>
      </c>
      <c r="B11" s="122" t="s">
        <v>220</v>
      </c>
      <c r="C11" s="123"/>
      <c r="D11" s="123"/>
      <c r="E11" s="123"/>
      <c r="F11" s="123"/>
      <c r="G11" s="465" t="s">
        <v>119</v>
      </c>
      <c r="H11" s="465"/>
    </row>
    <row r="12" spans="1:40" ht="28.5" customHeight="1" x14ac:dyDescent="0.25">
      <c r="A12" s="111">
        <v>2.2999999999999998</v>
      </c>
      <c r="B12" s="111" t="s">
        <v>47</v>
      </c>
      <c r="C12" s="120"/>
      <c r="D12" s="120"/>
      <c r="E12" s="120"/>
      <c r="F12" s="120"/>
      <c r="G12" s="465" t="s">
        <v>139</v>
      </c>
      <c r="H12" s="465"/>
    </row>
    <row r="13" spans="1:40" ht="28.5" customHeight="1" x14ac:dyDescent="0.25">
      <c r="A13" s="111">
        <v>2.4</v>
      </c>
      <c r="B13" s="111" t="s">
        <v>140</v>
      </c>
      <c r="C13" s="120"/>
      <c r="D13" s="120"/>
      <c r="E13" s="120"/>
      <c r="F13" s="120"/>
      <c r="G13" s="465" t="s">
        <v>266</v>
      </c>
      <c r="H13" s="465"/>
    </row>
    <row r="14" spans="1:40" ht="18" customHeight="1" x14ac:dyDescent="0.25">
      <c r="A14" s="111">
        <v>3</v>
      </c>
      <c r="B14" s="111" t="s">
        <v>141</v>
      </c>
      <c r="C14" s="120"/>
      <c r="D14" s="120"/>
      <c r="E14" s="120"/>
      <c r="F14" s="120"/>
      <c r="G14" s="110"/>
      <c r="H14" s="99"/>
    </row>
    <row r="15" spans="1:40" ht="12.75" customHeight="1" x14ac:dyDescent="0.25">
      <c r="A15" s="111">
        <v>4</v>
      </c>
      <c r="B15" s="111" t="s">
        <v>138</v>
      </c>
      <c r="C15" s="120"/>
      <c r="D15" s="120"/>
      <c r="E15" s="120"/>
      <c r="F15" s="120"/>
      <c r="G15" s="110"/>
      <c r="H15" s="99"/>
    </row>
    <row r="16" spans="1:40" ht="16.5" customHeight="1" x14ac:dyDescent="0.25">
      <c r="A16" s="1"/>
      <c r="B16" s="1"/>
      <c r="C16" s="1"/>
      <c r="D16" s="1"/>
      <c r="E16" s="1"/>
      <c r="F16" s="1"/>
      <c r="G16" s="1"/>
      <c r="H16" s="1"/>
    </row>
    <row r="17" spans="1:9" ht="51" customHeight="1" x14ac:dyDescent="0.4">
      <c r="A17" s="98"/>
      <c r="B17" s="109" t="s">
        <v>171</v>
      </c>
      <c r="C17" s="98"/>
      <c r="D17" s="98"/>
      <c r="E17" s="98"/>
      <c r="F17" s="98"/>
      <c r="G17" s="98"/>
      <c r="H17" s="108" t="s">
        <v>168</v>
      </c>
    </row>
    <row r="18" spans="1:9" ht="109.5" customHeight="1" x14ac:dyDescent="0.25">
      <c r="B18" s="21" t="s">
        <v>172</v>
      </c>
      <c r="C18" s="21"/>
      <c r="D18" s="21"/>
      <c r="E18" s="21"/>
      <c r="F18" s="21"/>
      <c r="G18" s="106"/>
      <c r="H18" s="107" t="s">
        <v>269</v>
      </c>
      <c r="I18" s="107"/>
    </row>
    <row r="19" spans="1:9" ht="37.5" customHeight="1" x14ac:dyDescent="0.25">
      <c r="A19" s="41"/>
      <c r="B19" s="21" t="s">
        <v>268</v>
      </c>
      <c r="C19" s="21"/>
      <c r="D19" s="21"/>
      <c r="E19" s="21"/>
      <c r="F19" s="21"/>
      <c r="G19" s="10"/>
      <c r="H19" s="107" t="s">
        <v>247</v>
      </c>
    </row>
    <row r="20" spans="1:9" ht="45" x14ac:dyDescent="0.25">
      <c r="A20" s="41"/>
      <c r="B20" s="21" t="s">
        <v>173</v>
      </c>
      <c r="C20" s="21"/>
      <c r="D20" s="21"/>
      <c r="E20" s="21"/>
      <c r="F20" s="21"/>
      <c r="G20" s="10"/>
      <c r="H20" s="107" t="s">
        <v>267</v>
      </c>
    </row>
    <row r="21" spans="1:9" ht="45" x14ac:dyDescent="0.25">
      <c r="A21" s="37"/>
      <c r="B21" s="21" t="s">
        <v>174</v>
      </c>
      <c r="C21" s="21"/>
      <c r="D21" s="21"/>
      <c r="E21" s="21"/>
      <c r="F21" s="21"/>
      <c r="G21" s="10"/>
      <c r="H21" s="107" t="s">
        <v>169</v>
      </c>
    </row>
    <row r="22" spans="1:9" ht="30" x14ac:dyDescent="0.25">
      <c r="A22" s="46"/>
      <c r="B22" s="21" t="s">
        <v>175</v>
      </c>
      <c r="C22" s="21"/>
      <c r="D22" s="21"/>
      <c r="E22" s="21"/>
      <c r="F22" s="21"/>
      <c r="G22" s="10"/>
      <c r="H22" s="107" t="s">
        <v>618</v>
      </c>
    </row>
    <row r="23" spans="1:9" ht="60" x14ac:dyDescent="0.25">
      <c r="A23" s="47"/>
      <c r="B23" s="21" t="s">
        <v>176</v>
      </c>
      <c r="C23" s="21"/>
      <c r="D23" s="21"/>
      <c r="E23" s="21"/>
      <c r="F23" s="21"/>
      <c r="G23" s="10"/>
      <c r="H23" s="107" t="s">
        <v>619</v>
      </c>
    </row>
    <row r="24" spans="1:9" x14ac:dyDescent="0.25">
      <c r="B24" s="21" t="s">
        <v>248</v>
      </c>
      <c r="C24" s="21"/>
      <c r="D24" s="21"/>
      <c r="E24" s="21"/>
      <c r="F24" s="21"/>
      <c r="G24" s="10"/>
      <c r="H24" s="107"/>
    </row>
    <row r="25" spans="1:9" x14ac:dyDescent="0.25">
      <c r="B25" s="21" t="s">
        <v>170</v>
      </c>
      <c r="C25" s="21"/>
      <c r="D25" s="21"/>
      <c r="E25" s="21"/>
      <c r="F25" s="21"/>
      <c r="G25" s="10"/>
      <c r="H25" s="107"/>
    </row>
    <row r="26" spans="1:9" x14ac:dyDescent="0.25">
      <c r="B26" s="21" t="s">
        <v>182</v>
      </c>
      <c r="C26" s="462"/>
      <c r="D26" s="463"/>
      <c r="E26" s="463"/>
      <c r="F26" s="124"/>
      <c r="G26" s="11"/>
      <c r="H26" s="125"/>
    </row>
    <row r="28" spans="1:9" x14ac:dyDescent="0.25">
      <c r="B28" s="225"/>
      <c r="C28" s="225"/>
      <c r="D28" s="225">
        <v>2020</v>
      </c>
      <c r="E28" s="225">
        <v>2021</v>
      </c>
      <c r="F28" s="225">
        <v>2022</v>
      </c>
      <c r="G28" s="225">
        <v>2023</v>
      </c>
    </row>
    <row r="29" spans="1:9" x14ac:dyDescent="0.25">
      <c r="B29" s="225" t="s">
        <v>525</v>
      </c>
      <c r="C29" s="224"/>
      <c r="D29" s="224"/>
      <c r="E29" s="224"/>
      <c r="F29" s="224"/>
      <c r="G29" s="224"/>
    </row>
    <row r="30" spans="1:9" x14ac:dyDescent="0.25">
      <c r="B30" s="225" t="s">
        <v>526</v>
      </c>
      <c r="C30" s="224"/>
      <c r="D30" s="224"/>
      <c r="E30" s="224"/>
      <c r="F30" s="224"/>
      <c r="G30" s="224"/>
    </row>
    <row r="31" spans="1:9" x14ac:dyDescent="0.25">
      <c r="B31" s="225" t="s">
        <v>527</v>
      </c>
      <c r="C31" s="224"/>
      <c r="D31" s="224"/>
      <c r="E31" s="224"/>
      <c r="F31" s="224"/>
      <c r="G31" s="224"/>
    </row>
    <row r="32" spans="1:9" x14ac:dyDescent="0.25">
      <c r="B32" s="225" t="s">
        <v>528</v>
      </c>
      <c r="C32" s="224"/>
      <c r="D32" s="224"/>
      <c r="E32" s="224"/>
      <c r="F32" s="224"/>
      <c r="G32" s="224"/>
    </row>
    <row r="33" spans="2:7" x14ac:dyDescent="0.25">
      <c r="B33" s="225" t="s">
        <v>529</v>
      </c>
      <c r="C33" s="224"/>
      <c r="D33" s="224"/>
      <c r="E33" s="224"/>
      <c r="F33" s="224"/>
      <c r="G33" s="224"/>
    </row>
    <row r="34" spans="2:7" x14ac:dyDescent="0.25">
      <c r="B34" s="225" t="s">
        <v>530</v>
      </c>
      <c r="C34" s="224"/>
      <c r="D34" s="224"/>
      <c r="E34" s="224"/>
      <c r="F34" s="224"/>
      <c r="G34" s="224"/>
    </row>
    <row r="35" spans="2:7" ht="15" customHeight="1" x14ac:dyDescent="0.25">
      <c r="B35" s="225"/>
      <c r="C35" s="224"/>
      <c r="D35" s="224"/>
      <c r="E35" s="224"/>
      <c r="F35" s="224"/>
      <c r="G35" s="224"/>
    </row>
    <row r="36" spans="2:7" x14ac:dyDescent="0.25">
      <c r="B36" s="225" t="s">
        <v>531</v>
      </c>
      <c r="C36" s="224"/>
      <c r="D36" s="224">
        <v>0</v>
      </c>
      <c r="E36" s="224">
        <v>0</v>
      </c>
      <c r="F36" s="224">
        <v>0</v>
      </c>
      <c r="G36" s="224">
        <v>0</v>
      </c>
    </row>
    <row r="37" spans="2:7" ht="29.25" x14ac:dyDescent="0.25">
      <c r="B37" s="233" t="s">
        <v>532</v>
      </c>
      <c r="C37" s="224"/>
      <c r="D37" s="224"/>
      <c r="E37" s="224"/>
      <c r="F37" s="224"/>
      <c r="G37" s="224"/>
    </row>
    <row r="38" spans="2:7" x14ac:dyDescent="0.25">
      <c r="B38" s="207" t="s">
        <v>533</v>
      </c>
      <c r="C38" s="210"/>
      <c r="D38" s="210"/>
      <c r="E38" s="210"/>
      <c r="F38" s="210"/>
      <c r="G38" s="210"/>
    </row>
  </sheetData>
  <mergeCells count="6">
    <mergeCell ref="C26:E26"/>
    <mergeCell ref="B1:F1"/>
    <mergeCell ref="G10:H10"/>
    <mergeCell ref="G11:H11"/>
    <mergeCell ref="G12:H12"/>
    <mergeCell ref="G13:H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1"/>
  <sheetViews>
    <sheetView topLeftCell="A27" zoomScaleNormal="100" workbookViewId="0">
      <selection activeCell="B17" sqref="B17"/>
    </sheetView>
  </sheetViews>
  <sheetFormatPr defaultColWidth="8.7109375" defaultRowHeight="33" customHeight="1" x14ac:dyDescent="0.25"/>
  <cols>
    <col min="2" max="2" width="47.28515625" customWidth="1"/>
    <col min="3" max="3" width="12.42578125" customWidth="1"/>
    <col min="4" max="5" width="16.28515625" customWidth="1"/>
    <col min="6" max="6" width="14.42578125" customWidth="1"/>
    <col min="7" max="7" width="11.140625" customWidth="1"/>
    <col min="8" max="8" width="55.7109375" customWidth="1"/>
  </cols>
  <sheetData>
    <row r="1" spans="1:37" ht="33" customHeight="1" x14ac:dyDescent="0.3">
      <c r="A1" s="7"/>
      <c r="B1" s="464" t="s">
        <v>208</v>
      </c>
      <c r="C1" s="464"/>
      <c r="D1" s="464"/>
      <c r="E1" s="464"/>
      <c r="F1" s="464"/>
      <c r="G1" s="7"/>
      <c r="H1" s="8"/>
    </row>
    <row r="2" spans="1:37" s="1" customFormat="1" ht="15" x14ac:dyDescent="0.25">
      <c r="A2" s="3"/>
      <c r="B2" s="211"/>
      <c r="C2" s="231">
        <v>2020</v>
      </c>
      <c r="D2" s="231">
        <v>2021</v>
      </c>
      <c r="E2" s="231">
        <v>2022</v>
      </c>
      <c r="F2" s="231">
        <v>2023</v>
      </c>
      <c r="G2" s="210"/>
      <c r="H2" s="209"/>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s="1" customFormat="1" ht="27.75" customHeight="1" x14ac:dyDescent="0.25">
      <c r="A3" s="5" t="s">
        <v>534</v>
      </c>
      <c r="B3" s="211" t="s">
        <v>535</v>
      </c>
      <c r="C3" s="211"/>
      <c r="D3" s="211">
        <f>+(C3*H4)+C3</f>
        <v>0</v>
      </c>
      <c r="E3" s="211">
        <f>+(D3*H4)+D3</f>
        <v>0</v>
      </c>
      <c r="F3" s="211">
        <f>+(E3*H4)+E3</f>
        <v>0</v>
      </c>
      <c r="G3" s="210"/>
      <c r="H3" s="212" t="s">
        <v>536</v>
      </c>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1:37" s="1" customFormat="1" ht="15" x14ac:dyDescent="0.25">
      <c r="A4" s="5" t="s">
        <v>537</v>
      </c>
      <c r="B4" s="211" t="s">
        <v>538</v>
      </c>
      <c r="C4" s="211"/>
      <c r="D4" s="211">
        <f>+(C4*H4)+C4</f>
        <v>0</v>
      </c>
      <c r="E4" s="211">
        <f>+(D4*H4)+D4</f>
        <v>0</v>
      </c>
      <c r="F4" s="211">
        <f>+(E4*H4)+E4</f>
        <v>0</v>
      </c>
      <c r="G4" s="210"/>
      <c r="H4" s="213">
        <v>2.5000000000000001E-2</v>
      </c>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s="1" customFormat="1" ht="15" x14ac:dyDescent="0.25">
      <c r="A5" s="48"/>
      <c r="B5" s="49"/>
      <c r="C5" s="138"/>
      <c r="D5" s="138"/>
      <c r="E5" s="138"/>
      <c r="F5" s="138"/>
      <c r="G5" s="49"/>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ht="18" customHeight="1" x14ac:dyDescent="0.25">
      <c r="A6" s="9">
        <v>1</v>
      </c>
      <c r="B6" s="9" t="s">
        <v>539</v>
      </c>
      <c r="C6" s="139"/>
      <c r="D6" s="139"/>
      <c r="E6" s="139"/>
      <c r="F6" s="139"/>
      <c r="G6" s="11"/>
      <c r="H6" s="8"/>
    </row>
    <row r="7" spans="1:37" ht="22.5" customHeight="1" x14ac:dyDescent="0.25">
      <c r="A7" s="10"/>
      <c r="B7" s="12"/>
      <c r="C7" s="140">
        <v>2020</v>
      </c>
      <c r="D7" s="140">
        <v>2021</v>
      </c>
      <c r="E7" s="140">
        <v>2022</v>
      </c>
      <c r="F7" s="140">
        <v>2023</v>
      </c>
      <c r="G7" s="13" t="s">
        <v>540</v>
      </c>
      <c r="H7" s="14"/>
    </row>
    <row r="8" spans="1:37" ht="24.75" customHeight="1" x14ac:dyDescent="0.25">
      <c r="A8" s="10"/>
      <c r="B8" s="15" t="s">
        <v>541</v>
      </c>
      <c r="C8" s="141">
        <f t="shared" ref="C8:F8" si="0">C3</f>
        <v>0</v>
      </c>
      <c r="D8" s="141">
        <f t="shared" si="0"/>
        <v>0</v>
      </c>
      <c r="E8" s="141"/>
      <c r="F8" s="141">
        <f t="shared" si="0"/>
        <v>0</v>
      </c>
      <c r="G8" s="11"/>
      <c r="H8" s="8"/>
    </row>
    <row r="9" spans="1:37" ht="22.5" customHeight="1" x14ac:dyDescent="0.25">
      <c r="A9" s="16">
        <v>2</v>
      </c>
      <c r="B9" s="17" t="s">
        <v>193</v>
      </c>
      <c r="C9" s="142"/>
      <c r="D9" s="142"/>
      <c r="E9" s="142"/>
      <c r="F9" s="142"/>
      <c r="G9" s="11"/>
      <c r="H9" s="8"/>
    </row>
    <row r="10" spans="1:37" ht="15" x14ac:dyDescent="0.25">
      <c r="A10" s="18"/>
      <c r="B10" s="19"/>
      <c r="C10" s="19">
        <v>2020</v>
      </c>
      <c r="D10" s="19">
        <v>2021</v>
      </c>
      <c r="E10" s="19">
        <v>2022</v>
      </c>
      <c r="F10" s="19">
        <v>2023</v>
      </c>
      <c r="G10" s="8"/>
      <c r="H10" s="8"/>
    </row>
    <row r="11" spans="1:37" ht="63" customHeight="1" x14ac:dyDescent="0.25">
      <c r="A11" s="20">
        <v>2.1</v>
      </c>
      <c r="B11" s="21" t="s">
        <v>256</v>
      </c>
      <c r="C11" s="143"/>
      <c r="D11" s="143"/>
      <c r="E11" s="143"/>
      <c r="F11" s="143"/>
      <c r="G11" s="468" t="s">
        <v>194</v>
      </c>
      <c r="H11" s="469"/>
    </row>
    <row r="12" spans="1:37" ht="68.25" customHeight="1" x14ac:dyDescent="0.25">
      <c r="A12" s="38">
        <v>2.2000000000000002</v>
      </c>
      <c r="B12" s="39" t="s">
        <v>374</v>
      </c>
      <c r="C12" s="40"/>
      <c r="D12" s="40"/>
      <c r="E12" s="40"/>
      <c r="F12" s="40"/>
      <c r="G12" s="475" t="s">
        <v>373</v>
      </c>
      <c r="H12" s="467"/>
    </row>
    <row r="13" spans="1:37" ht="34.5" customHeight="1" x14ac:dyDescent="0.25">
      <c r="A13" s="41" t="s">
        <v>542</v>
      </c>
      <c r="B13" s="42" t="s">
        <v>543</v>
      </c>
      <c r="C13" s="143"/>
      <c r="D13" s="143"/>
      <c r="E13" s="143"/>
      <c r="F13" s="143"/>
      <c r="G13" s="11"/>
      <c r="H13" s="8"/>
    </row>
    <row r="14" spans="1:37" ht="27" customHeight="1" x14ac:dyDescent="0.25">
      <c r="A14" s="41" t="s">
        <v>544</v>
      </c>
      <c r="B14" s="43" t="s">
        <v>371</v>
      </c>
      <c r="C14" s="143"/>
      <c r="D14" s="143"/>
      <c r="E14" s="143"/>
      <c r="F14" s="143"/>
      <c r="G14" s="11"/>
      <c r="H14" s="8"/>
    </row>
    <row r="15" spans="1:37" ht="28.5" customHeight="1" x14ac:dyDescent="0.25">
      <c r="A15" s="23">
        <v>2.2999999999999998</v>
      </c>
      <c r="B15" s="24" t="s">
        <v>545</v>
      </c>
      <c r="C15" s="25"/>
      <c r="D15" s="25"/>
      <c r="E15" s="25"/>
      <c r="F15" s="25"/>
      <c r="G15" s="11"/>
      <c r="H15" s="8"/>
    </row>
    <row r="16" spans="1:37" ht="36.75" customHeight="1" x14ac:dyDescent="0.25">
      <c r="A16" s="144" t="s">
        <v>372</v>
      </c>
      <c r="B16" s="145" t="s">
        <v>195</v>
      </c>
      <c r="C16" s="146"/>
      <c r="D16" s="146"/>
      <c r="E16" s="146"/>
      <c r="F16" s="146"/>
      <c r="G16" s="470" t="s">
        <v>366</v>
      </c>
      <c r="H16" s="471"/>
    </row>
    <row r="17" spans="1:8" ht="20.25" customHeight="1" x14ac:dyDescent="0.25">
      <c r="A17" s="147" t="s">
        <v>546</v>
      </c>
      <c r="B17" s="148" t="s">
        <v>620</v>
      </c>
      <c r="C17" s="330">
        <f>C12*C16</f>
        <v>0</v>
      </c>
      <c r="D17" s="330">
        <f t="shared" ref="D17:F17" si="1">D12*D16</f>
        <v>0</v>
      </c>
      <c r="E17" s="330">
        <f t="shared" si="1"/>
        <v>0</v>
      </c>
      <c r="F17" s="330">
        <f t="shared" si="1"/>
        <v>0</v>
      </c>
      <c r="G17" s="470" t="s">
        <v>196</v>
      </c>
      <c r="H17" s="471"/>
    </row>
    <row r="18" spans="1:8" ht="29.25" customHeight="1" x14ac:dyDescent="0.25">
      <c r="A18" s="26" t="s">
        <v>27</v>
      </c>
      <c r="B18" s="27" t="s">
        <v>197</v>
      </c>
      <c r="C18" s="28"/>
      <c r="D18" s="28"/>
      <c r="E18" s="28"/>
      <c r="F18" s="28"/>
      <c r="G18" s="472" t="s">
        <v>198</v>
      </c>
      <c r="H18" s="469"/>
    </row>
    <row r="19" spans="1:8" ht="30.75" customHeight="1" x14ac:dyDescent="0.25">
      <c r="A19" s="29" t="s">
        <v>28</v>
      </c>
      <c r="B19" s="22" t="s">
        <v>547</v>
      </c>
      <c r="C19" s="44"/>
      <c r="D19" s="44"/>
      <c r="E19" s="44"/>
      <c r="F19" s="44"/>
      <c r="G19" s="473" t="s">
        <v>199</v>
      </c>
      <c r="H19" s="474"/>
    </row>
    <row r="20" spans="1:8" ht="42" customHeight="1" x14ac:dyDescent="0.25">
      <c r="A20" s="29" t="s">
        <v>30</v>
      </c>
      <c r="B20" s="22" t="s">
        <v>548</v>
      </c>
      <c r="C20" s="44"/>
      <c r="D20" s="44"/>
      <c r="E20" s="44"/>
      <c r="F20" s="44"/>
      <c r="G20" s="472" t="s">
        <v>200</v>
      </c>
      <c r="H20" s="469"/>
    </row>
    <row r="21" spans="1:8" ht="20.25" customHeight="1" x14ac:dyDescent="0.25">
      <c r="A21" s="29" t="s">
        <v>32</v>
      </c>
      <c r="B21" s="22" t="s">
        <v>549</v>
      </c>
      <c r="C21" s="44"/>
      <c r="D21" s="44"/>
      <c r="E21" s="44"/>
      <c r="F21" s="44"/>
      <c r="G21" s="473" t="s">
        <v>201</v>
      </c>
      <c r="H21" s="474"/>
    </row>
    <row r="22" spans="1:8" ht="39.75" customHeight="1" x14ac:dyDescent="0.25">
      <c r="A22" s="30">
        <v>2.4</v>
      </c>
      <c r="B22" s="31" t="s">
        <v>375</v>
      </c>
      <c r="C22" s="32"/>
      <c r="D22" s="32"/>
      <c r="E22" s="32"/>
      <c r="F22" s="32"/>
      <c r="G22" s="472" t="s">
        <v>202</v>
      </c>
      <c r="H22" s="469"/>
    </row>
    <row r="23" spans="1:8" ht="18" customHeight="1" x14ac:dyDescent="0.25">
      <c r="A23" s="33" t="s">
        <v>34</v>
      </c>
      <c r="B23" s="34" t="s">
        <v>550</v>
      </c>
      <c r="C23" s="330">
        <f t="shared" ref="C23:F23" si="2">C17*C19</f>
        <v>0</v>
      </c>
      <c r="D23" s="330">
        <f t="shared" si="2"/>
        <v>0</v>
      </c>
      <c r="E23" s="330">
        <f t="shared" si="2"/>
        <v>0</v>
      </c>
      <c r="F23" s="330">
        <f t="shared" si="2"/>
        <v>0</v>
      </c>
      <c r="G23" s="11"/>
      <c r="H23" s="8"/>
    </row>
    <row r="24" spans="1:8" ht="18" customHeight="1" x14ac:dyDescent="0.25">
      <c r="A24" s="35" t="s">
        <v>35</v>
      </c>
      <c r="B24" s="36" t="s">
        <v>551</v>
      </c>
      <c r="C24" s="330">
        <f t="shared" ref="C24:F24" si="3">C17*C20</f>
        <v>0</v>
      </c>
      <c r="D24" s="330">
        <f t="shared" si="3"/>
        <v>0</v>
      </c>
      <c r="E24" s="330">
        <f t="shared" ref="E24" si="4">E17*E20</f>
        <v>0</v>
      </c>
      <c r="F24" s="330">
        <f t="shared" si="3"/>
        <v>0</v>
      </c>
      <c r="G24" s="11"/>
      <c r="H24" s="14"/>
    </row>
    <row r="25" spans="1:8" ht="19.5" customHeight="1" x14ac:dyDescent="0.25">
      <c r="A25" s="35" t="s">
        <v>37</v>
      </c>
      <c r="B25" s="36" t="s">
        <v>552</v>
      </c>
      <c r="C25" s="330">
        <f t="shared" ref="C25:F25" si="5">C17*C21</f>
        <v>0</v>
      </c>
      <c r="D25" s="330">
        <f t="shared" si="5"/>
        <v>0</v>
      </c>
      <c r="E25" s="330">
        <f t="shared" ref="E25" si="6">E17*E21</f>
        <v>0</v>
      </c>
      <c r="F25" s="330">
        <f t="shared" si="5"/>
        <v>0</v>
      </c>
      <c r="G25" s="11"/>
      <c r="H25" s="8"/>
    </row>
    <row r="26" spans="1:8" ht="33" customHeight="1" x14ac:dyDescent="0.25">
      <c r="A26" s="151">
        <v>2.5</v>
      </c>
      <c r="B26" s="149" t="s">
        <v>203</v>
      </c>
      <c r="C26" s="150"/>
      <c r="D26" s="150"/>
      <c r="E26" s="150"/>
      <c r="F26" s="150"/>
      <c r="G26" s="475" t="s">
        <v>204</v>
      </c>
      <c r="H26" s="467"/>
    </row>
    <row r="27" spans="1:8" ht="33" customHeight="1" x14ac:dyDescent="0.25">
      <c r="A27" s="152">
        <v>2.6</v>
      </c>
      <c r="B27" s="153" t="s">
        <v>41</v>
      </c>
      <c r="C27" s="154"/>
      <c r="D27" s="154"/>
      <c r="E27" s="154"/>
      <c r="F27" s="154"/>
      <c r="G27" s="466" t="s">
        <v>205</v>
      </c>
      <c r="H27" s="467"/>
    </row>
    <row r="28" spans="1:8" ht="33" customHeight="1" x14ac:dyDescent="0.25">
      <c r="A28" s="155">
        <v>2.7</v>
      </c>
      <c r="B28" s="156" t="s">
        <v>376</v>
      </c>
      <c r="C28" s="157">
        <f>C26-C27</f>
        <v>0</v>
      </c>
      <c r="D28" s="157">
        <f>D26-D27</f>
        <v>0</v>
      </c>
      <c r="E28" s="157"/>
      <c r="F28" s="157">
        <f>F26-F27</f>
        <v>0</v>
      </c>
      <c r="G28" s="45"/>
      <c r="H28" s="8"/>
    </row>
    <row r="29" spans="1:8" ht="33" customHeight="1" x14ac:dyDescent="0.25">
      <c r="A29" s="257">
        <v>2.8</v>
      </c>
      <c r="B29" s="271" t="s">
        <v>553</v>
      </c>
      <c r="C29" s="316"/>
      <c r="D29" s="316"/>
      <c r="E29" s="316"/>
      <c r="F29" s="316"/>
      <c r="G29" s="245"/>
      <c r="H29" s="8"/>
    </row>
    <row r="30" spans="1:8" ht="33" customHeight="1" x14ac:dyDescent="0.25">
      <c r="A30" s="126"/>
      <c r="B30" s="46"/>
      <c r="C30" s="127"/>
      <c r="D30" s="127"/>
      <c r="E30" s="127"/>
      <c r="F30" s="127"/>
      <c r="G30" s="45"/>
      <c r="H30" s="8"/>
    </row>
    <row r="31" spans="1:8" ht="33" customHeight="1" x14ac:dyDescent="0.25">
      <c r="A31" s="126"/>
      <c r="B31" s="225"/>
      <c r="C31" s="225"/>
      <c r="D31" s="225">
        <v>2020</v>
      </c>
      <c r="E31" s="225">
        <v>2021</v>
      </c>
      <c r="F31" s="225">
        <v>2022</v>
      </c>
      <c r="G31" s="225">
        <v>2023</v>
      </c>
      <c r="H31" s="8"/>
    </row>
    <row r="32" spans="1:8" ht="33" customHeight="1" x14ac:dyDescent="0.25">
      <c r="A32" s="126"/>
      <c r="B32" s="225" t="s">
        <v>554</v>
      </c>
      <c r="C32" s="224"/>
      <c r="D32" s="224"/>
      <c r="E32" s="224"/>
      <c r="F32" s="224"/>
      <c r="G32" s="224"/>
      <c r="H32" s="8"/>
    </row>
    <row r="33" spans="1:8" ht="33" customHeight="1" x14ac:dyDescent="0.25">
      <c r="A33" s="126"/>
      <c r="B33" s="225" t="s">
        <v>555</v>
      </c>
      <c r="C33" s="224"/>
      <c r="D33" s="224"/>
      <c r="E33" s="224"/>
      <c r="F33" s="224"/>
      <c r="G33" s="224"/>
      <c r="H33" s="8"/>
    </row>
    <row r="34" spans="1:8" ht="33" customHeight="1" x14ac:dyDescent="0.25">
      <c r="A34" s="126"/>
      <c r="B34" s="225" t="s">
        <v>556</v>
      </c>
      <c r="C34" s="224"/>
      <c r="D34" s="224"/>
      <c r="E34" s="224"/>
      <c r="F34" s="224"/>
      <c r="G34" s="224"/>
      <c r="H34" s="8"/>
    </row>
    <row r="35" spans="1:8" ht="33" customHeight="1" x14ac:dyDescent="0.25">
      <c r="A35" s="7"/>
      <c r="B35" s="225" t="s">
        <v>557</v>
      </c>
      <c r="C35" s="224"/>
      <c r="D35" s="224"/>
      <c r="E35" s="224"/>
      <c r="F35" s="224"/>
      <c r="G35" s="224"/>
      <c r="H35" s="8"/>
    </row>
    <row r="36" spans="1:8" ht="33" customHeight="1" x14ac:dyDescent="0.25">
      <c r="A36" s="7"/>
      <c r="B36" s="225" t="s">
        <v>558</v>
      </c>
      <c r="C36" s="224"/>
      <c r="D36" s="224"/>
      <c r="E36" s="224"/>
      <c r="F36" s="224"/>
      <c r="G36" s="224"/>
      <c r="H36" s="8"/>
    </row>
    <row r="37" spans="1:8" ht="33" customHeight="1" x14ac:dyDescent="0.25">
      <c r="A37" s="7"/>
      <c r="B37" s="225" t="s">
        <v>559</v>
      </c>
      <c r="C37" s="224"/>
      <c r="D37" s="224"/>
      <c r="E37" s="224"/>
      <c r="F37" s="224"/>
      <c r="G37" s="224"/>
      <c r="H37" s="8"/>
    </row>
    <row r="38" spans="1:8" ht="33" customHeight="1" x14ac:dyDescent="0.25">
      <c r="B38" s="225"/>
      <c r="C38" s="224"/>
      <c r="D38" s="224"/>
      <c r="E38" s="224"/>
      <c r="F38" s="224"/>
      <c r="G38" s="224"/>
    </row>
    <row r="39" spans="1:8" ht="33" customHeight="1" x14ac:dyDescent="0.25">
      <c r="B39" s="225" t="s">
        <v>560</v>
      </c>
      <c r="C39" s="224"/>
      <c r="D39" s="224">
        <v>0</v>
      </c>
      <c r="E39" s="224">
        <v>0</v>
      </c>
      <c r="F39" s="224">
        <v>0</v>
      </c>
      <c r="G39" s="224">
        <v>0</v>
      </c>
    </row>
    <row r="40" spans="1:8" ht="33" customHeight="1" x14ac:dyDescent="0.25">
      <c r="B40" s="233" t="s">
        <v>561</v>
      </c>
      <c r="C40" s="224"/>
      <c r="D40" s="224"/>
      <c r="E40" s="224"/>
      <c r="F40" s="224"/>
      <c r="G40" s="224"/>
    </row>
    <row r="41" spans="1:8" ht="33" customHeight="1" x14ac:dyDescent="0.25">
      <c r="B41" s="207" t="s">
        <v>562</v>
      </c>
      <c r="C41" s="210"/>
      <c r="D41" s="210"/>
      <c r="E41" s="210"/>
      <c r="F41" s="210"/>
      <c r="G41" s="210"/>
    </row>
  </sheetData>
  <mergeCells count="12">
    <mergeCell ref="G27:H27"/>
    <mergeCell ref="B1:F1"/>
    <mergeCell ref="G11:H11"/>
    <mergeCell ref="G16:H16"/>
    <mergeCell ref="G17:H17"/>
    <mergeCell ref="G18:H18"/>
    <mergeCell ref="G19:H19"/>
    <mergeCell ref="G20:H20"/>
    <mergeCell ref="G21:H21"/>
    <mergeCell ref="G22:H22"/>
    <mergeCell ref="G12:H12"/>
    <mergeCell ref="G26:H26"/>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5"/>
  <sheetViews>
    <sheetView topLeftCell="A27" workbookViewId="0">
      <selection activeCell="B13" sqref="B13:C13"/>
    </sheetView>
  </sheetViews>
  <sheetFormatPr defaultColWidth="8.7109375" defaultRowHeight="15" x14ac:dyDescent="0.25"/>
  <cols>
    <col min="1" max="1" width="4.42578125" customWidth="1"/>
    <col min="2" max="2" width="31.42578125" customWidth="1"/>
    <col min="7" max="7" width="52.42578125" customWidth="1"/>
    <col min="8" max="8" width="15.7109375" customWidth="1"/>
  </cols>
  <sheetData>
    <row r="1" spans="1:7" ht="18.75" x14ac:dyDescent="0.3">
      <c r="B1" s="159" t="s">
        <v>209</v>
      </c>
      <c r="C1" s="159"/>
      <c r="D1" s="159"/>
      <c r="E1" s="159"/>
      <c r="F1" s="58"/>
    </row>
    <row r="2" spans="1:7" ht="15.75" thickBot="1" x14ac:dyDescent="0.3"/>
    <row r="3" spans="1:7" ht="15.75" thickTop="1" x14ac:dyDescent="0.25">
      <c r="B3" s="61" t="s">
        <v>184</v>
      </c>
      <c r="C3" s="62"/>
      <c r="D3" s="62"/>
      <c r="E3" s="62"/>
      <c r="F3" s="63"/>
      <c r="G3" s="63"/>
    </row>
    <row r="4" spans="1:7" ht="15.75" thickBot="1" x14ac:dyDescent="0.3">
      <c r="B4" s="64"/>
      <c r="C4" s="158">
        <v>2020</v>
      </c>
      <c r="D4" s="158">
        <v>2021</v>
      </c>
      <c r="E4" s="158">
        <v>2022</v>
      </c>
      <c r="F4" s="158">
        <v>2023</v>
      </c>
      <c r="G4" s="65" t="s">
        <v>563</v>
      </c>
    </row>
    <row r="5" spans="1:7" ht="33" customHeight="1" thickTop="1" x14ac:dyDescent="0.25">
      <c r="A5" s="131">
        <v>1</v>
      </c>
      <c r="B5" s="130" t="s">
        <v>186</v>
      </c>
      <c r="C5" s="130"/>
      <c r="D5" s="130"/>
      <c r="E5" s="130"/>
      <c r="F5" s="130"/>
      <c r="G5" s="130"/>
    </row>
    <row r="6" spans="1:7" ht="36" customHeight="1" x14ac:dyDescent="0.25">
      <c r="A6" s="131">
        <v>2</v>
      </c>
      <c r="B6" s="130" t="s">
        <v>187</v>
      </c>
      <c r="C6" s="130"/>
      <c r="D6" s="130"/>
      <c r="E6" s="130"/>
      <c r="F6" s="130"/>
      <c r="G6" s="130" t="s">
        <v>188</v>
      </c>
    </row>
    <row r="7" spans="1:7" ht="35.25" customHeight="1" x14ac:dyDescent="0.25">
      <c r="A7" s="131">
        <v>3</v>
      </c>
      <c r="B7" s="130" t="s">
        <v>189</v>
      </c>
      <c r="C7" s="132"/>
      <c r="D7" s="132"/>
      <c r="E7" s="132"/>
      <c r="F7" s="133"/>
      <c r="G7" s="130" t="s">
        <v>273</v>
      </c>
    </row>
    <row r="8" spans="1:7" ht="45.75" customHeight="1" x14ac:dyDescent="0.25">
      <c r="A8" s="131">
        <v>4</v>
      </c>
      <c r="B8" s="130" t="s">
        <v>253</v>
      </c>
      <c r="C8" s="132"/>
      <c r="D8" s="132"/>
      <c r="E8" s="132"/>
      <c r="F8" s="133"/>
      <c r="G8" s="263" t="s">
        <v>255</v>
      </c>
    </row>
    <row r="9" spans="1:7" ht="45.75" customHeight="1" x14ac:dyDescent="0.25">
      <c r="A9" s="131">
        <v>5</v>
      </c>
      <c r="B9" s="130" t="s">
        <v>270</v>
      </c>
      <c r="C9" s="132"/>
      <c r="D9" s="132"/>
      <c r="E9" s="132"/>
      <c r="F9" s="133"/>
      <c r="G9" s="263" t="s">
        <v>271</v>
      </c>
    </row>
    <row r="10" spans="1:7" ht="35.25" customHeight="1" x14ac:dyDescent="0.25">
      <c r="A10" s="131">
        <v>6</v>
      </c>
      <c r="B10" s="130" t="s">
        <v>254</v>
      </c>
      <c r="C10" s="132"/>
      <c r="D10" s="132"/>
      <c r="E10" s="132"/>
      <c r="F10" s="133"/>
      <c r="G10" s="130" t="s">
        <v>621</v>
      </c>
    </row>
    <row r="11" spans="1:7" ht="32.25" customHeight="1" x14ac:dyDescent="0.25">
      <c r="A11" s="131">
        <v>7</v>
      </c>
      <c r="B11" s="130" t="s">
        <v>137</v>
      </c>
      <c r="C11" s="132"/>
      <c r="D11" s="132"/>
      <c r="E11" s="132"/>
      <c r="F11" s="133"/>
      <c r="G11" s="130"/>
    </row>
    <row r="12" spans="1:7" s="128" customFormat="1" x14ac:dyDescent="0.25">
      <c r="A12" s="131">
        <v>8</v>
      </c>
      <c r="B12" s="134" t="s">
        <v>272</v>
      </c>
      <c r="C12" s="135"/>
      <c r="D12" s="135"/>
      <c r="E12" s="135"/>
      <c r="F12" s="136"/>
      <c r="G12" s="134"/>
    </row>
    <row r="13" spans="1:7" ht="31.5" customHeight="1" x14ac:dyDescent="0.25">
      <c r="A13" s="131">
        <v>9</v>
      </c>
      <c r="B13" s="447" t="s">
        <v>230</v>
      </c>
      <c r="C13" s="448"/>
    </row>
    <row r="14" spans="1:7" ht="15" customHeight="1" x14ac:dyDescent="0.25">
      <c r="A14" s="131"/>
    </row>
    <row r="15" spans="1:7" x14ac:dyDescent="0.25">
      <c r="B15" s="225"/>
      <c r="C15" s="225"/>
      <c r="D15" s="225">
        <v>2020</v>
      </c>
      <c r="E15" s="225">
        <v>2021</v>
      </c>
      <c r="F15" s="225">
        <v>2022</v>
      </c>
      <c r="G15" s="225">
        <v>2023</v>
      </c>
    </row>
    <row r="16" spans="1:7" x14ac:dyDescent="0.25">
      <c r="B16" s="225" t="s">
        <v>564</v>
      </c>
      <c r="C16" s="224"/>
      <c r="D16" s="224"/>
      <c r="E16" s="224"/>
      <c r="F16" s="224"/>
      <c r="G16" s="224"/>
    </row>
    <row r="17" spans="2:7" x14ac:dyDescent="0.25">
      <c r="B17" s="225" t="s">
        <v>565</v>
      </c>
      <c r="C17" s="224"/>
      <c r="D17" s="224"/>
      <c r="E17" s="224"/>
      <c r="F17" s="224"/>
      <c r="G17" s="224"/>
    </row>
    <row r="18" spans="2:7" x14ac:dyDescent="0.25">
      <c r="B18" s="225" t="s">
        <v>566</v>
      </c>
      <c r="C18" s="224"/>
      <c r="D18" s="224"/>
      <c r="E18" s="224"/>
      <c r="F18" s="224"/>
      <c r="G18" s="224"/>
    </row>
    <row r="19" spans="2:7" x14ac:dyDescent="0.25">
      <c r="B19" s="225" t="s">
        <v>567</v>
      </c>
      <c r="C19" s="224"/>
      <c r="D19" s="224"/>
      <c r="E19" s="224"/>
      <c r="F19" s="224"/>
      <c r="G19" s="224"/>
    </row>
    <row r="20" spans="2:7" x14ac:dyDescent="0.25">
      <c r="B20" s="225" t="s">
        <v>568</v>
      </c>
      <c r="C20" s="224"/>
      <c r="D20" s="224"/>
      <c r="E20" s="224"/>
      <c r="F20" s="224"/>
      <c r="G20" s="224"/>
    </row>
    <row r="21" spans="2:7" x14ac:dyDescent="0.25">
      <c r="B21" s="225" t="s">
        <v>569</v>
      </c>
      <c r="C21" s="224"/>
      <c r="D21" s="224"/>
      <c r="E21" s="224"/>
      <c r="F21" s="224"/>
      <c r="G21" s="224"/>
    </row>
    <row r="22" spans="2:7" x14ac:dyDescent="0.25">
      <c r="B22" s="225"/>
      <c r="C22" s="224"/>
      <c r="D22" s="224"/>
      <c r="E22" s="224"/>
      <c r="F22" s="224"/>
      <c r="G22" s="224"/>
    </row>
    <row r="23" spans="2:7" x14ac:dyDescent="0.25">
      <c r="B23" s="225" t="s">
        <v>570</v>
      </c>
      <c r="C23" s="224"/>
      <c r="D23" s="224">
        <v>0</v>
      </c>
      <c r="E23" s="224">
        <v>0</v>
      </c>
      <c r="F23" s="224">
        <v>0</v>
      </c>
      <c r="G23" s="224">
        <v>0</v>
      </c>
    </row>
    <row r="24" spans="2:7" ht="43.5" x14ac:dyDescent="0.25">
      <c r="B24" s="233" t="s">
        <v>571</v>
      </c>
      <c r="C24" s="224"/>
      <c r="D24" s="224"/>
      <c r="E24" s="224"/>
      <c r="F24" s="224"/>
      <c r="G24" s="224"/>
    </row>
    <row r="25" spans="2:7" x14ac:dyDescent="0.25">
      <c r="B25" s="207" t="s">
        <v>572</v>
      </c>
      <c r="C25" s="210"/>
      <c r="D25" s="210"/>
      <c r="E25" s="210"/>
      <c r="F25" s="210"/>
      <c r="G25" s="210"/>
    </row>
    <row r="26" spans="2:7" ht="15.75" x14ac:dyDescent="0.25">
      <c r="B26" s="100" t="s">
        <v>573</v>
      </c>
    </row>
    <row r="27" spans="2:7" x14ac:dyDescent="0.25">
      <c r="B27" s="101"/>
      <c r="C27" s="113"/>
    </row>
    <row r="28" spans="2:7" x14ac:dyDescent="0.25">
      <c r="B28" s="101" t="s">
        <v>190</v>
      </c>
      <c r="C28" s="113"/>
    </row>
    <row r="29" spans="2:7" x14ac:dyDescent="0.25">
      <c r="B29" s="101" t="s">
        <v>574</v>
      </c>
      <c r="C29" s="113"/>
    </row>
    <row r="30" spans="2:7" x14ac:dyDescent="0.25">
      <c r="B30" s="101" t="s">
        <v>575</v>
      </c>
      <c r="C30" s="113"/>
    </row>
    <row r="31" spans="2:7" x14ac:dyDescent="0.25">
      <c r="B31" s="101" t="s">
        <v>576</v>
      </c>
      <c r="C31" s="113"/>
    </row>
    <row r="32" spans="2:7" x14ac:dyDescent="0.25">
      <c r="B32" s="101" t="s">
        <v>577</v>
      </c>
      <c r="C32" s="113"/>
    </row>
    <row r="33" spans="2:3" x14ac:dyDescent="0.25">
      <c r="B33" s="101" t="s">
        <v>578</v>
      </c>
      <c r="C33" s="113"/>
    </row>
    <row r="34" spans="2:3" x14ac:dyDescent="0.25">
      <c r="B34" s="129" t="s">
        <v>191</v>
      </c>
      <c r="C34" s="113"/>
    </row>
    <row r="35" spans="2:3" x14ac:dyDescent="0.25">
      <c r="B35" s="270" t="s">
        <v>274</v>
      </c>
    </row>
  </sheetData>
  <mergeCells count="1">
    <mergeCell ref="B13:C13"/>
  </mergeCells>
  <pageMargins left="0.7" right="0.7" top="0.75" bottom="0.75" header="0.3" footer="0.3"/>
  <pageSetup orientation="portrait" horizontalDpi="4294967293"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27"/>
  <sheetViews>
    <sheetView topLeftCell="A25" workbookViewId="0">
      <selection activeCell="B7" sqref="B7"/>
    </sheetView>
  </sheetViews>
  <sheetFormatPr defaultColWidth="8.7109375" defaultRowHeight="15" x14ac:dyDescent="0.25"/>
  <cols>
    <col min="1" max="1" width="2.28515625" customWidth="1"/>
    <col min="2" max="2" width="29.7109375" customWidth="1"/>
    <col min="3" max="3" width="12.42578125" customWidth="1"/>
    <col min="4" max="4" width="13.7109375" customWidth="1"/>
    <col min="5" max="5" width="14.42578125" customWidth="1"/>
    <col min="6" max="6" width="13.7109375" customWidth="1"/>
    <col min="7" max="7" width="40" style="181" customWidth="1"/>
    <col min="8" max="8" width="17.7109375" customWidth="1"/>
    <col min="9" max="9" width="18.5703125" customWidth="1"/>
  </cols>
  <sheetData>
    <row r="1" spans="2:9" x14ac:dyDescent="0.25">
      <c r="B1" s="211"/>
      <c r="C1" s="398">
        <v>2020</v>
      </c>
      <c r="D1" s="398">
        <v>2021</v>
      </c>
      <c r="E1" s="398">
        <v>2022</v>
      </c>
      <c r="F1" s="398">
        <v>2023</v>
      </c>
      <c r="G1" s="210"/>
      <c r="H1" s="209"/>
      <c r="I1" s="209"/>
    </row>
    <row r="2" spans="2:9" s="397" customFormat="1" ht="42.75" x14ac:dyDescent="0.25">
      <c r="B2" s="394" t="s">
        <v>622</v>
      </c>
      <c r="C2" s="394">
        <v>5000000</v>
      </c>
      <c r="D2" s="394">
        <f>+(C2*H3)+C2</f>
        <v>5125000</v>
      </c>
      <c r="E2" s="394">
        <f>+(D2*H3)+D2</f>
        <v>5253125</v>
      </c>
      <c r="F2" s="394">
        <f>+(E2*H3)+E2</f>
        <v>5384453.125</v>
      </c>
      <c r="G2" s="395"/>
      <c r="H2" s="396" t="s">
        <v>579</v>
      </c>
      <c r="I2" s="396" t="s">
        <v>580</v>
      </c>
    </row>
    <row r="3" spans="2:9" x14ac:dyDescent="0.25">
      <c r="B3" s="211" t="s">
        <v>581</v>
      </c>
      <c r="C3" s="211">
        <v>2000000</v>
      </c>
      <c r="D3" s="211">
        <f>+(C3*H3)+C3</f>
        <v>2050000</v>
      </c>
      <c r="E3" s="211">
        <f>+(D3*H3)+D3</f>
        <v>2101250</v>
      </c>
      <c r="F3" s="211">
        <f>+(E3*H3)+E3</f>
        <v>2153781.25</v>
      </c>
      <c r="G3" s="210"/>
      <c r="H3" s="213">
        <v>2.5000000000000001E-2</v>
      </c>
      <c r="I3" s="213">
        <v>4.4999999999999998E-2</v>
      </c>
    </row>
    <row r="4" spans="2:9" ht="16.5" thickBot="1" x14ac:dyDescent="0.3">
      <c r="B4" s="57" t="s">
        <v>210</v>
      </c>
      <c r="C4" s="58"/>
      <c r="D4" s="58"/>
      <c r="E4" s="58"/>
      <c r="F4" s="58"/>
    </row>
    <row r="5" spans="2:9" ht="28.5" customHeight="1" thickTop="1" x14ac:dyDescent="0.25">
      <c r="B5" s="61" t="s">
        <v>130</v>
      </c>
      <c r="C5" s="62"/>
      <c r="D5" s="62"/>
      <c r="E5" s="62"/>
      <c r="F5" s="63"/>
      <c r="G5" s="182"/>
    </row>
    <row r="6" spans="2:9" ht="15.75" thickBot="1" x14ac:dyDescent="0.3">
      <c r="B6" s="64"/>
      <c r="C6" s="393">
        <v>2020</v>
      </c>
      <c r="D6" s="393">
        <v>2021</v>
      </c>
      <c r="E6" s="393">
        <v>2022</v>
      </c>
      <c r="F6" s="393">
        <v>2023</v>
      </c>
      <c r="G6" s="183" t="s">
        <v>582</v>
      </c>
    </row>
    <row r="7" spans="2:9" ht="27" thickTop="1" x14ac:dyDescent="0.25">
      <c r="B7" s="72" t="s">
        <v>275</v>
      </c>
      <c r="C7" s="66"/>
      <c r="D7" s="66"/>
      <c r="E7" s="66"/>
      <c r="F7" s="67"/>
      <c r="G7" s="184"/>
    </row>
    <row r="8" spans="2:9" ht="87" customHeight="1" x14ac:dyDescent="0.25">
      <c r="B8" s="72" t="s">
        <v>120</v>
      </c>
      <c r="C8" s="66"/>
      <c r="D8" s="66"/>
      <c r="E8" s="66"/>
      <c r="F8" s="67"/>
      <c r="G8" s="184" t="s">
        <v>132</v>
      </c>
    </row>
    <row r="9" spans="2:9" ht="39.75" customHeight="1" x14ac:dyDescent="0.25">
      <c r="B9" s="72" t="s">
        <v>131</v>
      </c>
      <c r="C9" s="59"/>
      <c r="D9" s="59"/>
      <c r="E9" s="59"/>
      <c r="F9" s="60"/>
      <c r="G9" s="184" t="s">
        <v>133</v>
      </c>
    </row>
    <row r="10" spans="2:9" ht="26.25" x14ac:dyDescent="0.25">
      <c r="B10" s="72" t="s">
        <v>134</v>
      </c>
      <c r="C10" s="59"/>
      <c r="D10" s="59"/>
      <c r="E10" s="59"/>
      <c r="F10" s="60"/>
      <c r="G10" s="184" t="s">
        <v>252</v>
      </c>
    </row>
    <row r="11" spans="2:9" ht="56.25" customHeight="1" x14ac:dyDescent="0.25">
      <c r="B11" s="72" t="s">
        <v>135</v>
      </c>
      <c r="C11" s="59"/>
      <c r="D11" s="59"/>
      <c r="E11" s="59"/>
      <c r="F11" s="60"/>
      <c r="G11" s="184" t="s">
        <v>136</v>
      </c>
    </row>
    <row r="12" spans="2:9" ht="51.75" x14ac:dyDescent="0.25">
      <c r="B12" s="71" t="s">
        <v>62</v>
      </c>
      <c r="C12" s="59"/>
      <c r="D12" s="59"/>
      <c r="E12" s="59"/>
      <c r="F12" s="60"/>
      <c r="G12" s="184" t="s">
        <v>185</v>
      </c>
    </row>
    <row r="13" spans="2:9" ht="26.25" x14ac:dyDescent="0.25">
      <c r="B13" s="72" t="s">
        <v>583</v>
      </c>
      <c r="C13" s="59"/>
      <c r="D13" s="59"/>
      <c r="E13" s="59"/>
      <c r="F13" s="60"/>
      <c r="G13" s="184"/>
    </row>
    <row r="14" spans="2:9" x14ac:dyDescent="0.25">
      <c r="B14" s="72" t="s">
        <v>584</v>
      </c>
      <c r="C14" s="59"/>
      <c r="D14" s="59"/>
      <c r="E14" s="59"/>
      <c r="F14" s="60"/>
      <c r="G14" s="184"/>
    </row>
    <row r="15" spans="2:9" x14ac:dyDescent="0.25">
      <c r="B15" s="68"/>
      <c r="C15" s="69"/>
      <c r="D15" s="69"/>
      <c r="E15" s="69"/>
      <c r="F15" s="70"/>
      <c r="G15" s="185"/>
    </row>
    <row r="17" spans="2:7" x14ac:dyDescent="0.25">
      <c r="B17" s="225"/>
      <c r="C17" s="225"/>
      <c r="D17" s="225">
        <v>2020</v>
      </c>
      <c r="E17" s="225">
        <v>2021</v>
      </c>
      <c r="F17" s="225">
        <v>2022</v>
      </c>
      <c r="G17" s="225">
        <v>2023</v>
      </c>
    </row>
    <row r="18" spans="2:7" x14ac:dyDescent="0.25">
      <c r="B18" s="225" t="s">
        <v>585</v>
      </c>
      <c r="C18" s="224"/>
      <c r="D18" s="224"/>
      <c r="E18" s="224"/>
      <c r="F18" s="224"/>
      <c r="G18" s="224"/>
    </row>
    <row r="19" spans="2:7" x14ac:dyDescent="0.25">
      <c r="B19" s="225" t="s">
        <v>586</v>
      </c>
      <c r="C19" s="224"/>
      <c r="D19" s="224"/>
      <c r="E19" s="224"/>
      <c r="F19" s="224"/>
      <c r="G19" s="224"/>
    </row>
    <row r="20" spans="2:7" x14ac:dyDescent="0.25">
      <c r="B20" s="225" t="s">
        <v>587</v>
      </c>
      <c r="C20" s="224"/>
      <c r="D20" s="224"/>
      <c r="E20" s="224"/>
      <c r="F20" s="224"/>
      <c r="G20" s="224"/>
    </row>
    <row r="21" spans="2:7" x14ac:dyDescent="0.25">
      <c r="B21" s="225" t="s">
        <v>588</v>
      </c>
      <c r="C21" s="224"/>
      <c r="D21" s="224"/>
      <c r="E21" s="224"/>
      <c r="F21" s="224"/>
      <c r="G21" s="224"/>
    </row>
    <row r="22" spans="2:7" x14ac:dyDescent="0.25">
      <c r="B22" s="225" t="s">
        <v>589</v>
      </c>
      <c r="C22" s="224"/>
      <c r="D22" s="224"/>
      <c r="E22" s="224"/>
      <c r="F22" s="224"/>
      <c r="G22" s="224"/>
    </row>
    <row r="23" spans="2:7" x14ac:dyDescent="0.25">
      <c r="B23" s="225" t="s">
        <v>590</v>
      </c>
      <c r="C23" s="224"/>
      <c r="D23" s="224"/>
      <c r="E23" s="224"/>
      <c r="F23" s="224"/>
      <c r="G23" s="224"/>
    </row>
    <row r="24" spans="2:7" x14ac:dyDescent="0.25">
      <c r="B24" s="225"/>
      <c r="C24" s="224"/>
      <c r="D24" s="224"/>
      <c r="E24" s="224"/>
      <c r="F24" s="224"/>
      <c r="G24" s="224"/>
    </row>
    <row r="25" spans="2:7" x14ac:dyDescent="0.25">
      <c r="B25" s="225" t="s">
        <v>591</v>
      </c>
      <c r="C25" s="224"/>
      <c r="D25" s="224">
        <v>0</v>
      </c>
      <c r="E25" s="224">
        <v>0</v>
      </c>
      <c r="F25" s="224">
        <v>0</v>
      </c>
      <c r="G25" s="224">
        <v>0</v>
      </c>
    </row>
    <row r="26" spans="2:7" ht="43.5" x14ac:dyDescent="0.25">
      <c r="B26" s="233" t="s">
        <v>592</v>
      </c>
      <c r="C26" s="224"/>
      <c r="D26" s="224"/>
      <c r="E26" s="224"/>
      <c r="F26" s="224"/>
      <c r="G26" s="224"/>
    </row>
    <row r="27" spans="2:7" x14ac:dyDescent="0.25">
      <c r="B27" s="207" t="s">
        <v>593</v>
      </c>
      <c r="C27" s="210"/>
      <c r="D27" s="210"/>
      <c r="E27" s="210"/>
      <c r="F27" s="210"/>
      <c r="G27" s="210"/>
    </row>
  </sheetData>
  <pageMargins left="0.7" right="0.7" top="0.75" bottom="0.75" header="0.3" footer="0.3"/>
  <pageSetup orientation="portrait" horizontalDpi="4294967293"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topLeftCell="A26" workbookViewId="0">
      <selection activeCell="D39" sqref="D39"/>
    </sheetView>
  </sheetViews>
  <sheetFormatPr defaultColWidth="8.7109375" defaultRowHeight="15" x14ac:dyDescent="0.25"/>
  <cols>
    <col min="1" max="1" width="25.42578125" customWidth="1"/>
    <col min="5" max="5" width="11.42578125" customWidth="1"/>
    <col min="11" max="11" width="54.28515625" customWidth="1"/>
  </cols>
  <sheetData>
    <row r="1" spans="1:11" ht="19.5" thickBot="1" x14ac:dyDescent="0.35">
      <c r="A1" s="476" t="s">
        <v>211</v>
      </c>
      <c r="B1" s="476"/>
      <c r="C1" s="476"/>
      <c r="D1" s="476"/>
      <c r="E1" s="476"/>
      <c r="F1" s="476"/>
      <c r="G1" s="476"/>
      <c r="H1" s="476"/>
      <c r="I1" s="476"/>
      <c r="J1" s="476"/>
    </row>
    <row r="2" spans="1:11" ht="87.75" customHeight="1" thickBot="1" x14ac:dyDescent="0.3">
      <c r="A2" s="50" t="s">
        <v>48</v>
      </c>
      <c r="B2" s="51" t="s">
        <v>222</v>
      </c>
      <c r="C2" s="52" t="s">
        <v>221</v>
      </c>
      <c r="D2" s="52" t="s">
        <v>381</v>
      </c>
      <c r="E2" s="52" t="s">
        <v>382</v>
      </c>
      <c r="F2" s="52" t="s">
        <v>383</v>
      </c>
      <c r="G2" s="52" t="s">
        <v>384</v>
      </c>
      <c r="H2" s="52" t="s">
        <v>385</v>
      </c>
      <c r="I2" s="52" t="s">
        <v>386</v>
      </c>
      <c r="J2" s="51" t="s">
        <v>61</v>
      </c>
      <c r="K2" s="50" t="s">
        <v>121</v>
      </c>
    </row>
    <row r="3" spans="1:11" ht="15.75" thickBot="1" x14ac:dyDescent="0.3">
      <c r="A3" s="53" t="s">
        <v>50</v>
      </c>
      <c r="B3" s="54"/>
      <c r="C3" s="54"/>
      <c r="D3" s="54"/>
      <c r="E3" s="54"/>
      <c r="F3" s="54"/>
      <c r="G3" s="54"/>
      <c r="H3" s="54"/>
      <c r="I3" s="54"/>
      <c r="J3" s="54"/>
      <c r="K3" s="54"/>
    </row>
    <row r="4" spans="1:11" ht="15.75" thickBot="1" x14ac:dyDescent="0.3">
      <c r="A4" s="53" t="s">
        <v>51</v>
      </c>
      <c r="B4" s="54"/>
      <c r="C4" s="54"/>
      <c r="D4" s="54"/>
      <c r="E4" s="54"/>
      <c r="F4" s="54"/>
      <c r="G4" s="54"/>
      <c r="H4" s="54"/>
      <c r="I4" s="54"/>
      <c r="J4" s="54"/>
      <c r="K4" s="54"/>
    </row>
    <row r="5" spans="1:11" ht="26.25" thickBot="1" x14ac:dyDescent="0.3">
      <c r="A5" s="53" t="s">
        <v>52</v>
      </c>
      <c r="B5" s="54"/>
      <c r="C5" s="54"/>
      <c r="D5" s="54"/>
      <c r="E5" s="54"/>
      <c r="F5" s="54"/>
      <c r="G5" s="54"/>
      <c r="H5" s="54"/>
      <c r="I5" s="54"/>
      <c r="J5" s="54"/>
      <c r="K5" s="54"/>
    </row>
    <row r="6" spans="1:11" ht="26.25" thickBot="1" x14ac:dyDescent="0.3">
      <c r="A6" s="53" t="s">
        <v>122</v>
      </c>
      <c r="B6" s="54"/>
      <c r="C6" s="54"/>
      <c r="D6" s="54"/>
      <c r="E6" s="54"/>
      <c r="F6" s="54"/>
      <c r="G6" s="54"/>
      <c r="H6" s="54"/>
      <c r="I6" s="54"/>
      <c r="J6" s="54"/>
      <c r="K6" s="54"/>
    </row>
    <row r="7" spans="1:11" ht="26.25" thickBot="1" x14ac:dyDescent="0.3">
      <c r="A7" s="53" t="s">
        <v>123</v>
      </c>
      <c r="B7" s="54"/>
      <c r="C7" s="54"/>
      <c r="D7" s="54"/>
      <c r="E7" s="54"/>
      <c r="F7" s="54"/>
      <c r="G7" s="54"/>
      <c r="H7" s="54"/>
      <c r="I7" s="54"/>
      <c r="J7" s="54"/>
      <c r="K7" s="54"/>
    </row>
    <row r="8" spans="1:11" ht="26.25" thickBot="1" x14ac:dyDescent="0.3">
      <c r="A8" s="53" t="s">
        <v>124</v>
      </c>
      <c r="B8" s="54"/>
      <c r="C8" s="54"/>
      <c r="D8" s="54"/>
      <c r="E8" s="54"/>
      <c r="F8" s="54"/>
      <c r="G8" s="54"/>
      <c r="H8" s="54"/>
      <c r="I8" s="54"/>
      <c r="J8" s="54"/>
      <c r="K8" s="54"/>
    </row>
    <row r="9" spans="1:11" ht="26.25" thickBot="1" x14ac:dyDescent="0.3">
      <c r="A9" s="53" t="s">
        <v>183</v>
      </c>
      <c r="B9" s="54"/>
      <c r="C9" s="54"/>
      <c r="D9" s="54"/>
      <c r="E9" s="54"/>
      <c r="F9" s="54"/>
      <c r="G9" s="54"/>
      <c r="H9" s="54"/>
      <c r="I9" s="54"/>
      <c r="J9" s="54"/>
      <c r="K9" s="54"/>
    </row>
    <row r="10" spans="1:11" ht="15.75" thickBot="1" x14ac:dyDescent="0.3">
      <c r="A10" s="53" t="s">
        <v>125</v>
      </c>
      <c r="B10" s="54"/>
      <c r="C10" s="54"/>
      <c r="D10" s="54"/>
      <c r="E10" s="54"/>
      <c r="F10" s="54"/>
      <c r="G10" s="54"/>
      <c r="H10" s="54"/>
      <c r="I10" s="54"/>
      <c r="J10" s="54"/>
      <c r="K10" s="54"/>
    </row>
    <row r="11" spans="1:11" ht="26.25" thickBot="1" x14ac:dyDescent="0.3">
      <c r="A11" s="53" t="s">
        <v>126</v>
      </c>
      <c r="B11" s="54"/>
      <c r="C11" s="54"/>
      <c r="D11" s="54"/>
      <c r="E11" s="54"/>
      <c r="F11" s="54"/>
      <c r="G11" s="54"/>
      <c r="H11" s="54"/>
      <c r="I11" s="54"/>
      <c r="J11" s="54"/>
      <c r="K11" s="54"/>
    </row>
    <row r="12" spans="1:11" ht="15.75" thickBot="1" x14ac:dyDescent="0.3">
      <c r="A12" s="53" t="s">
        <v>127</v>
      </c>
      <c r="B12" s="54"/>
      <c r="C12" s="54"/>
      <c r="D12" s="54"/>
      <c r="E12" s="54"/>
      <c r="F12" s="54"/>
      <c r="G12" s="54"/>
      <c r="H12" s="54"/>
      <c r="I12" s="54"/>
      <c r="J12" s="54"/>
      <c r="K12" s="54"/>
    </row>
    <row r="13" spans="1:11" ht="39.75" customHeight="1" thickBot="1" x14ac:dyDescent="0.3">
      <c r="A13" s="53" t="s">
        <v>53</v>
      </c>
      <c r="B13" s="54"/>
      <c r="C13" s="54"/>
      <c r="D13" s="54"/>
      <c r="E13" s="54"/>
      <c r="F13" s="54"/>
      <c r="G13" s="54"/>
      <c r="H13" s="54"/>
      <c r="I13" s="54"/>
      <c r="J13" s="54"/>
      <c r="K13" s="54"/>
    </row>
    <row r="14" spans="1:11" ht="40.5" customHeight="1" thickBot="1" x14ac:dyDescent="0.3">
      <c r="A14" s="53" t="s">
        <v>54</v>
      </c>
      <c r="B14" s="54"/>
      <c r="C14" s="54"/>
      <c r="D14" s="54"/>
      <c r="E14" s="54"/>
      <c r="F14" s="54"/>
      <c r="G14" s="54"/>
      <c r="H14" s="54"/>
      <c r="I14" s="54"/>
      <c r="J14" s="54"/>
      <c r="K14" s="54"/>
    </row>
    <row r="15" spans="1:11" ht="18.75" customHeight="1" thickBot="1" x14ac:dyDescent="0.3">
      <c r="A15" s="53" t="s">
        <v>55</v>
      </c>
      <c r="B15" s="54"/>
      <c r="C15" s="54"/>
      <c r="D15" s="54"/>
      <c r="E15" s="54"/>
      <c r="F15" s="54"/>
      <c r="G15" s="54"/>
      <c r="H15" s="54"/>
      <c r="I15" s="54"/>
      <c r="J15" s="54"/>
      <c r="K15" s="54"/>
    </row>
    <row r="16" spans="1:11" ht="44.25" customHeight="1" thickBot="1" x14ac:dyDescent="0.3">
      <c r="A16" s="53" t="s">
        <v>56</v>
      </c>
      <c r="B16" s="54"/>
      <c r="C16" s="54"/>
      <c r="D16" s="54"/>
      <c r="E16" s="54"/>
      <c r="F16" s="54"/>
      <c r="G16" s="54"/>
      <c r="H16" s="54"/>
      <c r="I16" s="54"/>
      <c r="J16" s="54"/>
      <c r="K16" s="54"/>
    </row>
    <row r="17" spans="1:11" ht="15.75" thickBot="1" x14ac:dyDescent="0.3">
      <c r="A17" s="53" t="s">
        <v>594</v>
      </c>
      <c r="B17" s="54"/>
      <c r="C17" s="54"/>
      <c r="D17" s="54"/>
      <c r="E17" s="54"/>
      <c r="F17" s="54"/>
      <c r="G17" s="54"/>
      <c r="H17" s="54"/>
      <c r="I17" s="54"/>
      <c r="J17" s="54"/>
      <c r="K17" s="54"/>
    </row>
    <row r="18" spans="1:11" ht="15.75" thickBot="1" x14ac:dyDescent="0.3">
      <c r="A18" s="53" t="s">
        <v>595</v>
      </c>
      <c r="B18" s="54"/>
      <c r="C18" s="54"/>
      <c r="D18" s="54"/>
      <c r="E18" s="54"/>
      <c r="F18" s="54"/>
      <c r="G18" s="54"/>
      <c r="H18" s="54"/>
      <c r="I18" s="54"/>
      <c r="J18" s="54"/>
      <c r="K18" s="54"/>
    </row>
    <row r="19" spans="1:11" ht="15.75" thickBot="1" x14ac:dyDescent="0.3">
      <c r="A19" s="53" t="s">
        <v>58</v>
      </c>
      <c r="B19" s="54"/>
      <c r="C19" s="54"/>
      <c r="D19" s="54"/>
      <c r="E19" s="54"/>
      <c r="F19" s="54"/>
      <c r="G19" s="54"/>
      <c r="H19" s="54"/>
      <c r="I19" s="54"/>
      <c r="J19" s="54"/>
      <c r="K19" s="54"/>
    </row>
    <row r="20" spans="1:11" ht="15.75" thickBot="1" x14ac:dyDescent="0.3">
      <c r="A20" s="55" t="s">
        <v>596</v>
      </c>
      <c r="B20" s="54"/>
      <c r="C20" s="54"/>
      <c r="D20" s="54"/>
      <c r="E20" s="54"/>
      <c r="F20" s="54"/>
      <c r="G20" s="54"/>
      <c r="H20" s="54"/>
      <c r="I20" s="54"/>
      <c r="J20" s="54"/>
      <c r="K20" s="54"/>
    </row>
    <row r="21" spans="1:11" x14ac:dyDescent="0.25">
      <c r="A21" s="56" t="s">
        <v>60</v>
      </c>
    </row>
    <row r="24" spans="1:11" x14ac:dyDescent="0.25">
      <c r="A24" s="225"/>
      <c r="B24" s="225"/>
      <c r="C24" s="399">
        <v>2020</v>
      </c>
      <c r="D24" s="399">
        <v>2021</v>
      </c>
      <c r="E24" s="399">
        <v>2022</v>
      </c>
      <c r="F24" s="399">
        <v>2023</v>
      </c>
    </row>
    <row r="25" spans="1:11" x14ac:dyDescent="0.25">
      <c r="A25" s="225" t="s">
        <v>597</v>
      </c>
      <c r="B25" s="224"/>
      <c r="C25" s="224"/>
      <c r="D25" s="224"/>
      <c r="E25" s="224"/>
      <c r="F25" s="224"/>
    </row>
    <row r="26" spans="1:11" x14ac:dyDescent="0.25">
      <c r="A26" s="225" t="s">
        <v>598</v>
      </c>
      <c r="B26" s="224"/>
      <c r="C26" s="224"/>
      <c r="D26" s="224"/>
      <c r="E26" s="224"/>
      <c r="F26" s="224"/>
    </row>
    <row r="27" spans="1:11" x14ac:dyDescent="0.25">
      <c r="A27" s="225" t="s">
        <v>599</v>
      </c>
      <c r="B27" s="224"/>
      <c r="C27" s="224"/>
      <c r="D27" s="224"/>
      <c r="E27" s="224"/>
      <c r="F27" s="224"/>
    </row>
    <row r="28" spans="1:11" x14ac:dyDescent="0.25">
      <c r="A28" s="225" t="s">
        <v>600</v>
      </c>
      <c r="B28" s="224"/>
      <c r="C28" s="224"/>
      <c r="D28" s="224"/>
      <c r="E28" s="224"/>
      <c r="F28" s="224"/>
    </row>
    <row r="29" spans="1:11" x14ac:dyDescent="0.25">
      <c r="A29" s="225" t="s">
        <v>601</v>
      </c>
      <c r="B29" s="224"/>
      <c r="C29" s="224"/>
      <c r="D29" s="224"/>
      <c r="E29" s="224"/>
      <c r="F29" s="224"/>
    </row>
    <row r="30" spans="1:11" x14ac:dyDescent="0.25">
      <c r="A30" s="225" t="s">
        <v>602</v>
      </c>
      <c r="B30" s="224"/>
      <c r="C30" s="224"/>
      <c r="D30" s="224"/>
      <c r="E30" s="224"/>
      <c r="F30" s="224"/>
    </row>
    <row r="31" spans="1:11" x14ac:dyDescent="0.25">
      <c r="A31" s="225"/>
      <c r="B31" s="224"/>
      <c r="C31" s="224"/>
      <c r="D31" s="224"/>
      <c r="E31" s="224"/>
      <c r="F31" s="224"/>
    </row>
    <row r="32" spans="1:11" x14ac:dyDescent="0.25">
      <c r="A32" s="225" t="s">
        <v>603</v>
      </c>
      <c r="B32" s="224"/>
      <c r="C32" s="224">
        <v>0</v>
      </c>
      <c r="D32" s="224">
        <v>0</v>
      </c>
      <c r="E32" s="224">
        <v>0</v>
      </c>
      <c r="F32" s="224">
        <v>0</v>
      </c>
    </row>
    <row r="33" spans="1:6" ht="43.5" x14ac:dyDescent="0.25">
      <c r="A33" s="233" t="s">
        <v>604</v>
      </c>
      <c r="B33" s="224"/>
      <c r="C33" s="224"/>
      <c r="D33" s="224"/>
      <c r="E33" s="224"/>
      <c r="F33" s="224"/>
    </row>
    <row r="34" spans="1:6" x14ac:dyDescent="0.25">
      <c r="A34" s="207" t="s">
        <v>605</v>
      </c>
      <c r="B34" s="210"/>
      <c r="C34" s="210"/>
      <c r="D34" s="210"/>
      <c r="E34" s="210"/>
      <c r="F34" s="210"/>
    </row>
  </sheetData>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8F35984187B64993DE72D08826EA3D" ma:contentTypeVersion="8" ma:contentTypeDescription="Crée un document." ma:contentTypeScope="" ma:versionID="0aa620415c70f3802056c5396fe1d1d4">
  <xsd:schema xmlns:xsd="http://www.w3.org/2001/XMLSchema" xmlns:xs="http://www.w3.org/2001/XMLSchema" xmlns:p="http://schemas.microsoft.com/office/2006/metadata/properties" xmlns:ns3="576e5f12-fbb9-4342-b6ed-b4ce81235a18" targetNamespace="http://schemas.microsoft.com/office/2006/metadata/properties" ma:root="true" ma:fieldsID="b7f81c80d9af021789f8a1500afa0b58" ns3:_="">
    <xsd:import namespace="576e5f12-fbb9-4342-b6ed-b4ce81235a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e5f12-fbb9-4342-b6ed-b4ce81235a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C40FBA-D222-4C28-BA70-B2651BDFEB96}">
  <ds:schemaRefs>
    <ds:schemaRef ds:uri="http://schemas.microsoft.com/sharepoint/v3/contenttype/forms"/>
  </ds:schemaRefs>
</ds:datastoreItem>
</file>

<file path=customXml/itemProps2.xml><?xml version="1.0" encoding="utf-8"?>
<ds:datastoreItem xmlns:ds="http://schemas.openxmlformats.org/officeDocument/2006/customXml" ds:itemID="{F17BA43D-727F-4CE2-96EB-5F3DD621D89E}">
  <ds:schemaRefs>
    <ds:schemaRef ds:uri="576e5f12-fbb9-4342-b6ed-b4ce81235a18"/>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77674B4-073E-4F1E-9DF7-7FD3F9764A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e5f12-fbb9-4342-b6ed-b4ce81235a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Vue d'ensemble financements</vt:lpstr>
      <vt:lpstr>ACT</vt:lpstr>
      <vt:lpstr>TDR</vt:lpstr>
      <vt:lpstr>MILDA </vt:lpstr>
      <vt:lpstr>PID</vt:lpstr>
      <vt:lpstr>Paludisme sévère - artésunate</vt:lpstr>
      <vt:lpstr>CPS</vt:lpstr>
      <vt:lpstr>TPI</vt:lpstr>
      <vt:lpstr>S&amp;E</vt:lpstr>
      <vt:lpstr>Gestion des programmes</vt:lpstr>
      <vt:lpstr>Plaidoyer, CCC</vt:lpstr>
      <vt:lpstr>'Gestion des programmes'!_Toc194423037</vt:lpstr>
      <vt:lpstr>'Plaidoyer, CCC'!_Toc194423040</vt:lpstr>
      <vt:lpstr>'MILDA '!OLE_LINK243</vt:lpstr>
      <vt:lpstr>'MILDA '!OLE_LINK245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Renshaw;Olumese Peter;Fall Soce</dc:creator>
  <cp:lastModifiedBy>Maria Schiavo</cp:lastModifiedBy>
  <cp:lastPrinted>2012-03-20T08:13:42Z</cp:lastPrinted>
  <dcterms:created xsi:type="dcterms:W3CDTF">2012-01-12T11:38:49Z</dcterms:created>
  <dcterms:modified xsi:type="dcterms:W3CDTF">2019-12-10T10:47:41Z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0x010100FD8F35984187B64993DE72D08826EA3D</vt:lpwstr>
  </property>
</Properties>
</file>